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https://uflorida-my.sharepoint.com/personal/athearn_ufl_edu/Documents/P2_SmallFarmMarketing/P2c_CottageFoods/"/>
    </mc:Choice>
  </mc:AlternateContent>
  <bookViews>
    <workbookView xWindow="0" yWindow="0" windowWidth="20040" windowHeight="9060"/>
  </bookViews>
  <sheets>
    <sheet name="TitleSheet" sheetId="5" r:id="rId1"/>
    <sheet name="InteractiveVersion" sheetId="1" r:id="rId2"/>
  </sheets>
  <definedNames>
    <definedName name="JarsPerBatch">InteractiveVersion!$G$6</definedName>
    <definedName name="NetReturnOverTC">InteractiveVersion!$E$74</definedName>
    <definedName name="NetReturnOverVC">InteractiveVersion!$E$73</definedName>
    <definedName name="TotalCostsPerBatch">InteractiveVersion!$G$61</definedName>
    <definedName name="TotalDurableCostPerBatch">DurableSupplyTable[[#Totals],[Cost per Batch]]</definedName>
    <definedName name="TotalEquipOpCostPerBatch">EquipmentOperatingTable[[#Totals],[Cost per Batch]]</definedName>
    <definedName name="TotalIngredientCostPerBatch">IngredientCostTable[[#Totals],[Cost per Batch]]</definedName>
    <definedName name="TotalInitialSupplyCost">DurableSupplyTable[[#Totals],[Original Cost]]</definedName>
    <definedName name="TotalJarCostPerBatch">JarCostTable[[#Totals],[Cost per Batch]]</definedName>
    <definedName name="TotalLaborCostPerBatch">LaborHourTable[[#Totals],[Cost per Batch]]</definedName>
    <definedName name="TotalLaborHoursPerBatch">LaborHourTable[[#Totals],[Hours per Batch]]</definedName>
    <definedName name="TotalRevenuePerBatch">SalesRevenueTable[[#Totals],[Revenue per Batch]]</definedName>
    <definedName name="VariableCostsPerBatch">InteractiveVersion!$F$59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1" l="1"/>
  <c r="G20" i="1" l="1"/>
  <c r="G22" i="1"/>
  <c r="G10" i="1"/>
  <c r="G11" i="1"/>
  <c r="G12" i="1"/>
  <c r="G13" i="1"/>
  <c r="G14" i="1"/>
  <c r="G15" i="1"/>
  <c r="F74" i="1" l="1"/>
  <c r="F73" i="1"/>
  <c r="G62" i="1"/>
  <c r="G63" i="1"/>
  <c r="G27" i="1"/>
  <c r="G28" i="1"/>
  <c r="G29" i="1"/>
  <c r="G30" i="1"/>
  <c r="G31" i="1"/>
  <c r="G32" i="1"/>
  <c r="G33" i="1"/>
  <c r="G34" i="1"/>
  <c r="G35" i="1"/>
  <c r="G36" i="1"/>
  <c r="G37" i="1"/>
  <c r="G67" i="1" l="1"/>
  <c r="G68" i="1"/>
  <c r="F51" i="1"/>
  <c r="G51" i="1"/>
  <c r="G58" i="1" s="1"/>
  <c r="G42" i="1"/>
  <c r="G43" i="1"/>
  <c r="E38" i="1"/>
  <c r="G74" i="1" l="1"/>
  <c r="G73" i="1"/>
  <c r="G69" i="1"/>
  <c r="G44" i="1"/>
  <c r="G57" i="1" s="1"/>
  <c r="G23" i="1"/>
  <c r="G56" i="1" s="1"/>
  <c r="G38" i="1"/>
  <c r="G60" i="1" s="1"/>
  <c r="G16" i="1"/>
  <c r="G55" i="1" s="1"/>
  <c r="F59" i="1" l="1"/>
  <c r="G61" i="1" s="1"/>
  <c r="E74" i="1" l="1"/>
  <c r="E73" i="1"/>
  <c r="G75" i="1" s="1"/>
</calcChain>
</file>

<file path=xl/sharedStrings.xml><?xml version="1.0" encoding="utf-8"?>
<sst xmlns="http://schemas.openxmlformats.org/spreadsheetml/2006/main" count="89" uniqueCount="66">
  <si>
    <t>CANNING BUDGET TEMPLATE</t>
  </si>
  <si>
    <t>INGREDIENT COSTS</t>
  </si>
  <si>
    <t>Item</t>
  </si>
  <si>
    <t>Cost per Unit</t>
  </si>
  <si>
    <t>Units per Batch</t>
  </si>
  <si>
    <t>Cost per Batch</t>
  </si>
  <si>
    <t>Total</t>
  </si>
  <si>
    <t>JAR COSTS</t>
  </si>
  <si>
    <t>Nbr of Batches</t>
  </si>
  <si>
    <t>Original Cost</t>
  </si>
  <si>
    <t>EQUIPMENT OPERATING COSTS</t>
  </si>
  <si>
    <t>Operating Unit</t>
  </si>
  <si>
    <t>Product Name:</t>
  </si>
  <si>
    <t>COST SUMMARY</t>
  </si>
  <si>
    <t>LABOR HOURS</t>
  </si>
  <si>
    <t>Activity</t>
  </si>
  <si>
    <t>Hours per Batch</t>
  </si>
  <si>
    <t>Jar Size:</t>
  </si>
  <si>
    <t>Ingredient Costs</t>
  </si>
  <si>
    <t>Jar Costs</t>
  </si>
  <si>
    <t>Equipment Operating Costs</t>
  </si>
  <si>
    <t>Variable Costs</t>
  </si>
  <si>
    <t>Total per Batch</t>
  </si>
  <si>
    <t>Total Costs</t>
  </si>
  <si>
    <t>PROFITABILITY ANALYSIS</t>
  </si>
  <si>
    <t>Total Cost Per Jar (Break-Even Price):</t>
  </si>
  <si>
    <t>SALES REVENUE</t>
  </si>
  <si>
    <t>Net return over variable costs</t>
  </si>
  <si>
    <t>Per Batch</t>
  </si>
  <si>
    <t>Per Jar</t>
  </si>
  <si>
    <t>Net return over total costs</t>
  </si>
  <si>
    <t>Per Labor Hour</t>
  </si>
  <si>
    <t>Method:</t>
  </si>
  <si>
    <t>Jars per Batch:</t>
  </si>
  <si>
    <t>Market</t>
  </si>
  <si>
    <t>Price per Jar</t>
  </si>
  <si>
    <t>Jars Sold</t>
  </si>
  <si>
    <t>Revenue per Batch</t>
  </si>
  <si>
    <t>SPECIFICATIONS</t>
  </si>
  <si>
    <t>Metric</t>
  </si>
  <si>
    <t>Minimum number of batches to payoff initial supply and equipment ownership cost:</t>
  </si>
  <si>
    <t>DURABLE SUPPLY &amp; EQUIPMENT OWNERSHIP COSTS</t>
  </si>
  <si>
    <t>Labor Costs</t>
  </si>
  <si>
    <t>Durable Supply &amp; Equipment Ownership Costs</t>
  </si>
  <si>
    <t>CANNING BUDGET TEMPLATE:  INTERACTIVE</t>
  </si>
  <si>
    <t>Notes</t>
  </si>
  <si>
    <t>Column1</t>
  </si>
  <si>
    <t>Column2</t>
  </si>
  <si>
    <t>Column3</t>
  </si>
  <si>
    <t>List the equipment items that have operating (power) costs and the operating unit (the unit on which operating costs are assessed) for each. Enter the cost per operating unit and the number of operating units used per batch. The cost per batch for each item and the total operating costs will be calculated automatically. To add more rows, select a cell in the last row of the body of the table (not the total row), then in the Home ribbon tab, choose Insert→Insert Table Rows Above.</t>
  </si>
  <si>
    <t>Totals per batch from each of the tables above will be shown here in the green cells. Variable costs are those that vary with the number of batches (but stay relatively constant per batch). They include ingredient costs, jar costs (if not returned or reused), equipment operating costs, and labor costs. Total costs per batch include the variable costs plus the durable supply and equipment ownership costs. The cost per jar (break-even price) is calculated at the bottom of the Cost Summary table.</t>
  </si>
  <si>
    <t>Prepared by Kevin Athearn</t>
  </si>
  <si>
    <t>Suwannee Valley Agricultural Extension Center</t>
  </si>
  <si>
    <t>University of Florida, IFAS Extension</t>
  </si>
  <si>
    <t>Variable Cost Per Jar:</t>
  </si>
  <si>
    <t>Durable supplies and equipment are tools that will be used for multiple batches before being replaced. List durable supply and equipment ownership costs that are incurred for the canning business. Enter the original cost (purchase price) and the number of batches you expect to produce (of all products) with the tool before replacing it (overtype numbers currently showing in the Nbr of Batches column). The cost per batch for each item and for the total supply and equipment ownership costs (green cells) will be calculated automatically from the numbers you enter in the yellow cells. If the tool would be owned with or without the canning business, no cost needs to be entered for the item here. To add more rows, select a cell in the last row of the body of the table (not the total row), then in the Home ribbon tab, choose Insert→Insert Table Rows Above.</t>
  </si>
  <si>
    <t>September 1, 2017</t>
  </si>
  <si>
    <t>Amount Purchased</t>
  </si>
  <si>
    <t>Cost of Purchase</t>
  </si>
  <si>
    <t>Ingredient</t>
  </si>
  <si>
    <r>
      <t>List ingredients and the amount (quantity) purchased for each. Then enter the cost of purchasing each ingredient (for whatever quantity is listed under amount purchased). Estimate the number of batches you could make with the amount purchased, and enter that number in the Nbr of Batches column. The cost per batch for each ingredient and the total ingredient costs per batch (green cells) will be calculated automatically from the numbers you enter in the yellow cells. If you need to add more rows to the table, select a cell in the last row of the body of the table (not the total row), then in the Home ribbon tab, choose Insert</t>
    </r>
    <r>
      <rPr>
        <sz val="11"/>
        <color theme="1"/>
        <rFont val="Calibri"/>
        <family val="2"/>
      </rPr>
      <t>→Insert Table Rows Above.</t>
    </r>
  </si>
  <si>
    <t>Fill in this table if the jars will be sold and not returned. List the type of jars, lids &amp; bands, labels, and any other jar costs, along with the amount (quantity) purchased for each. Then enter the cost of purchasing each item. Calculate the number of batches you could make with the amount purchased, and enter that number in the Nbr of Batches column. If you will reuse jars for multiple batches, leave this table blank and enter jar costs in the Durable Supply table below.  To add more rows, select a cell in the last row of the body of the table (not the total row), then in the Home ribbon tab, choose Insert→Insert Table Rows Above.</t>
  </si>
  <si>
    <t>Estimate labor hours per batch. If it is helpful, you can break down the hours by activity (e.g., preparation, processing, and marketing time). If any labor is paid, enter the labor cost per batch; otherwise leave the cost column blank. Total hours per batch and total labor cost per batch (green cells) will be calculated automatically from the numbers you enter in the yellow cells. To add more rows, select a cell in the last row of the body of the table (not the total row), then in the Home ribbon tab, choose Insert→Insert Table Rows Above.</t>
  </si>
  <si>
    <t>Enter your selling price per jar &amp; jars sold per batch in the yellow cells. If you sell to different markets or at different prices, you may use multiple rows. The revenue per batch will be calculated automatically in the green cells from the numbers you enter in the yellow cells. To add more rows, select a cell in the last row of the body of the table (not the total row), then in the Home ribbon tab, choose Insert→Insert Table Rows Above.</t>
  </si>
  <si>
    <t>Net return over variable costs and net return over total costs are shown per batch, per jar, and per labor hour (calculated automatically from numbers in the other tables). The minimum number of batches to payoff the initial supply and equipment ownership costs is calculated in the last row of the Profitability Analysis table.</t>
  </si>
  <si>
    <t>Enter product name, canning method, jar size, and jars per batch in the yellow cells. Jars per Batch must be entered as a number (e.g., 8), not as a word (e.g., eight) in Cell G6. All costs entered in cells below should be entered in dollar-cent format, such as 3.75. Cost cells are formatted to automatically show the dollar sign.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</si>
</sst>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7" x14ac:knownFonts="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sz val="11"/>
      <color theme="1"/>
      <name val="Calibri"/>
      <family val="2"/>
    </font>
    <font>
      <b/>
      <sz val="14"/>
      <color theme="1"/>
      <name val="Calibri"/>
      <family val="2"/>
      <scheme val="minor"/>
    </font>
    <font>
      <sz val="14"/>
      <color theme="1"/>
      <name val="Calibri"/>
      <family val="2"/>
      <scheme val="minor"/>
    </font>
  </fonts>
  <fills count="7">
    <fill>
      <patternFill patternType="none"/>
    </fill>
    <fill>
      <patternFill patternType="gray125"/>
    </fill>
    <fill>
      <patternFill patternType="solid">
        <fgColor rgb="FF5B89B4"/>
        <bgColor indexed="64"/>
      </patternFill>
    </fill>
    <fill>
      <patternFill patternType="solid">
        <fgColor theme="0" tint="-0.14999847407452621"/>
        <bgColor indexed="64"/>
      </patternFill>
    </fill>
    <fill>
      <patternFill patternType="solid">
        <fgColor rgb="FFFFEBC6"/>
        <bgColor indexed="64"/>
      </patternFill>
    </fill>
    <fill>
      <patternFill patternType="solid">
        <fgColor theme="0"/>
        <bgColor indexed="64"/>
      </patternFill>
    </fill>
    <fill>
      <patternFill patternType="solid">
        <fgColor rgb="FFC5D3C0"/>
        <bgColor indexed="64"/>
      </patternFill>
    </fill>
  </fills>
  <borders count="30">
    <border>
      <left/>
      <right/>
      <top/>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right/>
      <top style="medium">
        <color rgb="FFD87C3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bottom style="medium">
        <color rgb="FFD87C38"/>
      </bottom>
      <diagonal/>
    </border>
    <border>
      <left/>
      <right/>
      <top style="thin">
        <color indexed="64"/>
      </top>
      <bottom style="medium">
        <color rgb="FFD87C38"/>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top style="medium">
        <color rgb="FFD87C38"/>
      </top>
      <bottom/>
      <diagonal/>
    </border>
    <border>
      <left style="thin">
        <color indexed="64"/>
      </left>
      <right style="thin">
        <color indexed="64"/>
      </right>
      <top style="medium">
        <color indexed="64"/>
      </top>
      <bottom/>
      <diagonal/>
    </border>
  </borders>
  <cellStyleXfs count="1">
    <xf numFmtId="0" fontId="0" fillId="0" borderId="0"/>
  </cellStyleXfs>
  <cellXfs count="122">
    <xf numFmtId="0" fontId="0" fillId="0" borderId="0" xfId="0"/>
    <xf numFmtId="0" fontId="0" fillId="0" borderId="5" xfId="0" applyFont="1" applyBorder="1" applyAlignment="1">
      <alignment horizontal="left"/>
    </xf>
    <xf numFmtId="0" fontId="1" fillId="0" borderId="7" xfId="0" applyFont="1" applyBorder="1" applyAlignment="1">
      <alignment horizontal="right"/>
    </xf>
    <xf numFmtId="0" fontId="0" fillId="0" borderId="11" xfId="0" applyFont="1" applyBorder="1"/>
    <xf numFmtId="0" fontId="0" fillId="0" borderId="0" xfId="0"/>
    <xf numFmtId="0" fontId="0" fillId="0" borderId="5" xfId="0" applyFont="1" applyBorder="1"/>
    <xf numFmtId="0" fontId="1" fillId="0" borderId="8" xfId="0" applyFont="1" applyBorder="1" applyAlignment="1">
      <alignment horizontal="right"/>
    </xf>
    <xf numFmtId="164" fontId="0" fillId="3" borderId="7" xfId="0" applyNumberFormat="1" applyFill="1" applyBorder="1"/>
    <xf numFmtId="0" fontId="0" fillId="0" borderId="3" xfId="0" applyFont="1" applyBorder="1" applyAlignment="1">
      <alignment horizontal="left"/>
    </xf>
    <xf numFmtId="0" fontId="1" fillId="0" borderId="0" xfId="0" applyFont="1"/>
    <xf numFmtId="0" fontId="0" fillId="0" borderId="10" xfId="0" applyFont="1" applyBorder="1" applyAlignment="1">
      <alignment horizontal="left"/>
    </xf>
    <xf numFmtId="0" fontId="0" fillId="0" borderId="2" xfId="0" applyFont="1" applyBorder="1" applyAlignment="1">
      <alignment horizontal="left"/>
    </xf>
    <xf numFmtId="0" fontId="3" fillId="5" borderId="19" xfId="0" applyFont="1" applyFill="1" applyBorder="1"/>
    <xf numFmtId="0" fontId="3" fillId="5" borderId="19" xfId="0" applyFont="1" applyFill="1" applyBorder="1" applyAlignment="1">
      <alignment horizontal="right"/>
    </xf>
    <xf numFmtId="0" fontId="3" fillId="5" borderId="23" xfId="0" applyFont="1" applyFill="1" applyBorder="1" applyAlignment="1">
      <alignment horizontal="right"/>
    </xf>
    <xf numFmtId="0" fontId="1" fillId="5" borderId="24" xfId="0" applyFont="1" applyFill="1" applyBorder="1"/>
    <xf numFmtId="0" fontId="3" fillId="5" borderId="23" xfId="0" applyFont="1" applyFill="1" applyBorder="1"/>
    <xf numFmtId="164" fontId="0" fillId="6" borderId="11" xfId="0" applyNumberFormat="1" applyFill="1" applyBorder="1"/>
    <xf numFmtId="164" fontId="0" fillId="6" borderId="10" xfId="0" applyNumberFormat="1" applyFill="1" applyBorder="1"/>
    <xf numFmtId="164" fontId="0" fillId="6" borderId="14" xfId="0" applyNumberFormat="1" applyFill="1" applyBorder="1"/>
    <xf numFmtId="0" fontId="0" fillId="6" borderId="0" xfId="0" applyFill="1" applyBorder="1"/>
    <xf numFmtId="0" fontId="0" fillId="6" borderId="22" xfId="0" applyFill="1" applyBorder="1"/>
    <xf numFmtId="0" fontId="0" fillId="6" borderId="27" xfId="0" applyFill="1" applyBorder="1"/>
    <xf numFmtId="164" fontId="0" fillId="6" borderId="27" xfId="0" applyNumberFormat="1" applyFill="1" applyBorder="1"/>
    <xf numFmtId="164" fontId="0" fillId="6" borderId="21" xfId="0" applyNumberFormat="1" applyFill="1" applyBorder="1"/>
    <xf numFmtId="0" fontId="2" fillId="5" borderId="24" xfId="0" applyFont="1" applyFill="1" applyBorder="1"/>
    <xf numFmtId="0" fontId="0" fillId="6" borderId="23" xfId="0" applyFill="1" applyBorder="1"/>
    <xf numFmtId="0" fontId="3" fillId="5" borderId="4" xfId="0" applyFont="1" applyFill="1" applyBorder="1"/>
    <xf numFmtId="0" fontId="2" fillId="5" borderId="4" xfId="0" applyFont="1" applyFill="1" applyBorder="1"/>
    <xf numFmtId="0" fontId="1" fillId="5" borderId="4" xfId="0" applyFont="1" applyFill="1" applyBorder="1"/>
    <xf numFmtId="0" fontId="0" fillId="6" borderId="0" xfId="0" applyFill="1"/>
    <xf numFmtId="4" fontId="0" fillId="6" borderId="27" xfId="0" applyNumberFormat="1" applyFill="1" applyBorder="1"/>
    <xf numFmtId="164" fontId="0" fillId="6" borderId="29" xfId="0" applyNumberFormat="1" applyFill="1" applyBorder="1"/>
    <xf numFmtId="164" fontId="0" fillId="6" borderId="9" xfId="0" applyNumberFormat="1" applyFill="1" applyBorder="1"/>
    <xf numFmtId="164" fontId="0" fillId="6" borderId="7" xfId="0" applyNumberFormat="1" applyFill="1" applyBorder="1"/>
    <xf numFmtId="164" fontId="0" fillId="6" borderId="8" xfId="0" applyNumberFormat="1" applyFill="1" applyBorder="1"/>
    <xf numFmtId="164" fontId="1" fillId="6" borderId="19" xfId="0" applyNumberFormat="1" applyFont="1" applyFill="1" applyBorder="1"/>
    <xf numFmtId="164" fontId="0" fillId="6" borderId="7" xfId="0" applyNumberFormat="1" applyFill="1" applyBorder="1" applyAlignment="1">
      <alignment horizontal="right"/>
    </xf>
    <xf numFmtId="164" fontId="0" fillId="6" borderId="9" xfId="0" applyNumberFormat="1" applyFill="1" applyBorder="1" applyAlignment="1">
      <alignment horizontal="right"/>
    </xf>
    <xf numFmtId="164" fontId="3" fillId="5" borderId="19" xfId="0" applyNumberFormat="1" applyFont="1" applyFill="1" applyBorder="1" applyAlignment="1">
      <alignment horizontal="right"/>
    </xf>
    <xf numFmtId="0" fontId="3" fillId="5" borderId="8" xfId="0" applyFont="1" applyFill="1" applyBorder="1" applyAlignment="1">
      <alignment horizontal="right"/>
    </xf>
    <xf numFmtId="164" fontId="0" fillId="6" borderId="8" xfId="0" applyNumberFormat="1" applyFill="1" applyBorder="1" applyAlignment="1">
      <alignment horizontal="right"/>
    </xf>
    <xf numFmtId="0" fontId="0" fillId="6" borderId="25" xfId="0" applyFill="1" applyBorder="1"/>
    <xf numFmtId="0" fontId="0" fillId="6" borderId="16" xfId="0" applyFill="1" applyBorder="1"/>
    <xf numFmtId="164" fontId="0" fillId="6" borderId="20" xfId="0" applyNumberFormat="1" applyFill="1" applyBorder="1"/>
    <xf numFmtId="3" fontId="0" fillId="6" borderId="16" xfId="0" applyNumberFormat="1" applyFill="1" applyBorder="1" applyAlignment="1">
      <alignment wrapText="1"/>
    </xf>
    <xf numFmtId="0" fontId="0" fillId="4" borderId="12" xfId="0" applyFont="1" applyFill="1" applyBorder="1" applyAlignment="1" applyProtection="1">
      <alignment horizontal="left"/>
      <protection locked="0"/>
    </xf>
    <xf numFmtId="1" fontId="0" fillId="4" borderId="13" xfId="0" applyNumberFormat="1" applyFont="1" applyFill="1" applyBorder="1" applyAlignment="1" applyProtection="1">
      <alignment horizontal="center"/>
      <protection locked="0"/>
    </xf>
    <xf numFmtId="0" fontId="0" fillId="5" borderId="5" xfId="0" applyFill="1" applyBorder="1" applyProtection="1">
      <protection locked="0"/>
    </xf>
    <xf numFmtId="0" fontId="0" fillId="5" borderId="26" xfId="0" applyFill="1" applyBorder="1" applyProtection="1">
      <protection locked="0"/>
    </xf>
    <xf numFmtId="0" fontId="0" fillId="5" borderId="9" xfId="0" applyFill="1" applyBorder="1" applyProtection="1">
      <protection locked="0"/>
    </xf>
    <xf numFmtId="164" fontId="0" fillId="4" borderId="9" xfId="0" applyNumberFormat="1" applyFill="1" applyBorder="1" applyProtection="1">
      <protection locked="0"/>
    </xf>
    <xf numFmtId="4" fontId="0" fillId="4" borderId="9" xfId="0" applyNumberFormat="1" applyFill="1" applyBorder="1" applyProtection="1">
      <protection locked="0"/>
    </xf>
    <xf numFmtId="0" fontId="0" fillId="5" borderId="2" xfId="0" applyFill="1" applyBorder="1" applyProtection="1">
      <protection locked="0"/>
    </xf>
    <xf numFmtId="0" fontId="0" fillId="5" borderId="12" xfId="0" applyFill="1" applyBorder="1" applyProtection="1">
      <protection locked="0"/>
    </xf>
    <xf numFmtId="0" fontId="0" fillId="5" borderId="7" xfId="0" applyFill="1" applyBorder="1" applyProtection="1">
      <protection locked="0"/>
    </xf>
    <xf numFmtId="164" fontId="0" fillId="4" borderId="7" xfId="0" applyNumberFormat="1" applyFill="1" applyBorder="1" applyProtection="1">
      <protection locked="0"/>
    </xf>
    <xf numFmtId="4" fontId="0" fillId="4" borderId="7" xfId="0" applyNumberFormat="1" applyFill="1" applyBorder="1" applyProtection="1">
      <protection locked="0"/>
    </xf>
    <xf numFmtId="0" fontId="0" fillId="5" borderId="1" xfId="0" applyFill="1" applyBorder="1" applyProtection="1">
      <protection locked="0"/>
    </xf>
    <xf numFmtId="0" fontId="0" fillId="5" borderId="15" xfId="0" applyFill="1" applyBorder="1" applyProtection="1">
      <protection locked="0"/>
    </xf>
    <xf numFmtId="0" fontId="0" fillId="5" borderId="8" xfId="0" applyFill="1" applyBorder="1" applyProtection="1">
      <protection locked="0"/>
    </xf>
    <xf numFmtId="164" fontId="0" fillId="4" borderId="8" xfId="0" applyNumberFormat="1" applyFill="1" applyBorder="1" applyProtection="1">
      <protection locked="0"/>
    </xf>
    <xf numFmtId="4" fontId="0" fillId="4" borderId="8" xfId="0" applyNumberFormat="1" applyFill="1" applyBorder="1" applyProtection="1">
      <protection locked="0"/>
    </xf>
    <xf numFmtId="0" fontId="0" fillId="5" borderId="25" xfId="0" applyFill="1" applyBorder="1" applyProtection="1">
      <protection locked="0"/>
    </xf>
    <xf numFmtId="0" fontId="0" fillId="5" borderId="14" xfId="0" applyFill="1" applyBorder="1" applyProtection="1">
      <protection locked="0"/>
    </xf>
    <xf numFmtId="0" fontId="0" fillId="5" borderId="16" xfId="0" applyFill="1" applyBorder="1" applyProtection="1">
      <protection locked="0"/>
    </xf>
    <xf numFmtId="164" fontId="0" fillId="4" borderId="12" xfId="0" applyNumberFormat="1" applyFill="1" applyBorder="1" applyProtection="1">
      <protection locked="0"/>
    </xf>
    <xf numFmtId="164" fontId="0" fillId="5" borderId="20" xfId="0" applyNumberFormat="1" applyFill="1" applyBorder="1" applyProtection="1">
      <protection locked="0"/>
    </xf>
    <xf numFmtId="164" fontId="0" fillId="5" borderId="8" xfId="0" applyNumberFormat="1" applyFill="1" applyBorder="1" applyProtection="1">
      <protection locked="0"/>
    </xf>
    <xf numFmtId="0" fontId="3" fillId="5" borderId="8" xfId="0" applyFont="1" applyFill="1" applyBorder="1"/>
    <xf numFmtId="0" fontId="0" fillId="5" borderId="13" xfId="0" applyFill="1" applyBorder="1" applyProtection="1">
      <protection locked="0"/>
    </xf>
    <xf numFmtId="164" fontId="0" fillId="4" borderId="11" xfId="0" applyNumberFormat="1" applyFill="1" applyBorder="1" applyProtection="1">
      <protection locked="0"/>
    </xf>
    <xf numFmtId="164" fontId="0" fillId="4" borderId="10" xfId="0" applyNumberFormat="1" applyFill="1" applyBorder="1" applyProtection="1">
      <protection locked="0"/>
    </xf>
    <xf numFmtId="164" fontId="0" fillId="4" borderId="14" xfId="0" applyNumberFormat="1" applyFill="1" applyBorder="1" applyProtection="1">
      <protection locked="0"/>
    </xf>
    <xf numFmtId="164" fontId="0" fillId="4" borderId="13" xfId="0" applyNumberFormat="1" applyFill="1" applyBorder="1" applyAlignment="1" applyProtection="1">
      <alignment horizontal="right"/>
      <protection locked="0"/>
    </xf>
    <xf numFmtId="1" fontId="0" fillId="4" borderId="9" xfId="0" applyNumberFormat="1" applyFill="1" applyBorder="1" applyAlignment="1" applyProtection="1">
      <alignment horizontal="right"/>
      <protection locked="0"/>
    </xf>
    <xf numFmtId="164" fontId="0" fillId="4" borderId="14" xfId="0" applyNumberFormat="1" applyFill="1" applyBorder="1" applyAlignment="1" applyProtection="1">
      <alignment horizontal="right"/>
      <protection locked="0"/>
    </xf>
    <xf numFmtId="1" fontId="0" fillId="4" borderId="14" xfId="0" applyNumberFormat="1" applyFill="1" applyBorder="1" applyAlignment="1" applyProtection="1">
      <alignment horizontal="right"/>
      <protection locked="0"/>
    </xf>
    <xf numFmtId="0" fontId="0" fillId="0" borderId="0" xfId="0"/>
    <xf numFmtId="164" fontId="0" fillId="6" borderId="20" xfId="0" applyNumberFormat="1" applyFont="1" applyFill="1" applyBorder="1"/>
    <xf numFmtId="0" fontId="5" fillId="0" borderId="0" xfId="0" applyFont="1" applyAlignment="1">
      <alignment horizontal="left" vertical="top"/>
    </xf>
    <xf numFmtId="0" fontId="0" fillId="0" borderId="0" xfId="0" applyAlignment="1">
      <alignment vertical="top" wrapText="1"/>
    </xf>
    <xf numFmtId="0" fontId="0" fillId="0" borderId="0" xfId="0"/>
    <xf numFmtId="0" fontId="1" fillId="6" borderId="19" xfId="0" applyFont="1" applyFill="1" applyBorder="1"/>
    <xf numFmtId="0" fontId="0" fillId="0" borderId="17" xfId="0" applyFill="1" applyBorder="1"/>
    <xf numFmtId="0" fontId="0" fillId="0" borderId="18" xfId="0" applyBorder="1"/>
    <xf numFmtId="0" fontId="2" fillId="2" borderId="6" xfId="0" applyFont="1" applyFill="1" applyBorder="1" applyAlignment="1">
      <alignment horizontal="left"/>
    </xf>
    <xf numFmtId="0" fontId="0" fillId="0" borderId="0" xfId="0" applyBorder="1"/>
    <xf numFmtId="0" fontId="2" fillId="2" borderId="28" xfId="0" applyFont="1" applyFill="1" applyBorder="1" applyAlignment="1">
      <alignment horizontal="left"/>
    </xf>
    <xf numFmtId="0" fontId="0" fillId="0" borderId="16" xfId="0" applyBorder="1" applyAlignment="1">
      <alignment wrapText="1"/>
    </xf>
    <xf numFmtId="0" fontId="0" fillId="0" borderId="11" xfId="0" applyFill="1" applyBorder="1"/>
    <xf numFmtId="0" fontId="0" fillId="0" borderId="5" xfId="0" applyFill="1" applyBorder="1"/>
    <xf numFmtId="0" fontId="0" fillId="0" borderId="13" xfId="0" applyFill="1" applyBorder="1"/>
    <xf numFmtId="0" fontId="0" fillId="0" borderId="8" xfId="0" applyFill="1" applyBorder="1"/>
    <xf numFmtId="0" fontId="0" fillId="4" borderId="5" xfId="0" applyFont="1" applyFill="1" applyBorder="1" applyProtection="1">
      <protection locked="0"/>
    </xf>
    <xf numFmtId="0" fontId="0" fillId="0" borderId="17" xfId="0" applyBorder="1"/>
    <xf numFmtId="0" fontId="1" fillId="0" borderId="10" xfId="0" applyFont="1" applyBorder="1"/>
    <xf numFmtId="0" fontId="1" fillId="0" borderId="2" xfId="0" applyFont="1" applyBorder="1"/>
    <xf numFmtId="0" fontId="1" fillId="0" borderId="12" xfId="0" applyFont="1" applyBorder="1"/>
    <xf numFmtId="0" fontId="0" fillId="0" borderId="10" xfId="0" applyBorder="1"/>
    <xf numFmtId="0" fontId="0" fillId="0" borderId="2" xfId="0" applyBorder="1"/>
    <xf numFmtId="0" fontId="0" fillId="0" borderId="12" xfId="0" applyBorder="1"/>
    <xf numFmtId="0" fontId="0" fillId="0" borderId="7" xfId="0" applyFill="1" applyBorder="1"/>
    <xf numFmtId="0" fontId="1" fillId="0" borderId="8" xfId="0" applyFont="1" applyBorder="1"/>
    <xf numFmtId="0" fontId="0" fillId="0" borderId="9" xfId="0" applyBorder="1"/>
    <xf numFmtId="0" fontId="0" fillId="0" borderId="7" xfId="0" applyBorder="1"/>
    <xf numFmtId="0" fontId="0" fillId="3" borderId="10" xfId="0" applyFill="1" applyBorder="1"/>
    <xf numFmtId="0" fontId="0" fillId="3" borderId="2" xfId="0" applyFill="1" applyBorder="1"/>
    <xf numFmtId="0" fontId="0" fillId="3" borderId="12" xfId="0" applyFill="1" applyBorder="1"/>
    <xf numFmtId="0" fontId="0" fillId="0" borderId="25" xfId="0" applyFont="1" applyFill="1" applyBorder="1"/>
    <xf numFmtId="0" fontId="1" fillId="0" borderId="16" xfId="0" applyFont="1" applyFill="1" applyBorder="1"/>
    <xf numFmtId="0" fontId="1" fillId="0" borderId="26" xfId="0" applyFont="1" applyFill="1" applyBorder="1"/>
    <xf numFmtId="0" fontId="1" fillId="0" borderId="0" xfId="0" applyFont="1" applyAlignment="1">
      <alignment horizontal="center"/>
    </xf>
    <xf numFmtId="0" fontId="0" fillId="4" borderId="2" xfId="0" applyFont="1" applyFill="1" applyBorder="1" applyAlignment="1" applyProtection="1">
      <alignment horizontal="left"/>
      <protection locked="0"/>
    </xf>
    <xf numFmtId="0" fontId="0" fillId="0" borderId="14" xfId="0" applyBorder="1"/>
    <xf numFmtId="0" fontId="0" fillId="0" borderId="1" xfId="0" applyBorder="1"/>
    <xf numFmtId="0" fontId="0" fillId="0" borderId="15" xfId="0" applyBorder="1"/>
    <xf numFmtId="0" fontId="6" fillId="0" borderId="0" xfId="0" applyFont="1"/>
    <xf numFmtId="0" fontId="6" fillId="0" borderId="0" xfId="0" quotePrefix="1" applyFont="1"/>
    <xf numFmtId="0" fontId="3" fillId="5" borderId="23" xfId="0" applyFont="1" applyFill="1" applyBorder="1" applyAlignment="1">
      <alignment horizontal="left"/>
    </xf>
    <xf numFmtId="0" fontId="0" fillId="5" borderId="23" xfId="0" applyFill="1" applyBorder="1" applyProtection="1">
      <protection locked="0"/>
    </xf>
    <xf numFmtId="0" fontId="0" fillId="5" borderId="24" xfId="0" applyFill="1" applyBorder="1" applyProtection="1">
      <protection locked="0"/>
    </xf>
  </cellXfs>
  <cellStyles count="1">
    <cellStyle name="Normal" xfId="0" builtinId="0"/>
  </cellStyles>
  <dxfs count="96">
    <dxf>
      <numFmt numFmtId="164" formatCode="&quot;$&quot;#,##0.00"/>
      <fill>
        <patternFill patternType="solid">
          <fgColor indexed="64"/>
          <bgColor rgb="FFC5D3C0"/>
        </patternFill>
      </fill>
      <border diagonalUp="0" diagonalDown="0" outline="0">
        <left style="thin">
          <color indexed="64"/>
        </left>
        <right/>
        <top/>
        <bottom/>
      </border>
    </dxf>
    <dxf>
      <numFmt numFmtId="164" formatCode="&quot;$&quot;#,##0.00"/>
      <fill>
        <patternFill patternType="solid">
          <fgColor indexed="64"/>
          <bgColor rgb="FFC5D3C0"/>
        </patternFill>
      </fill>
      <border diagonalUp="0" diagonalDown="0">
        <left style="thin">
          <color indexed="64"/>
        </left>
        <right/>
        <top style="thin">
          <color indexed="64"/>
        </top>
        <bottom style="thin">
          <color indexed="64"/>
        </bottom>
      </border>
    </dxf>
    <dxf>
      <fill>
        <patternFill patternType="solid">
          <fgColor indexed="64"/>
          <bgColor rgb="FFC5D3C0"/>
        </patternFill>
      </fill>
      <border diagonalUp="0" diagonalDown="0" outline="0">
        <left style="thin">
          <color indexed="64"/>
        </left>
        <right style="thin">
          <color indexed="64"/>
        </right>
        <top/>
        <bottom/>
      </border>
    </dxf>
    <dxf>
      <numFmt numFmtId="4" formatCode="#,##0.00"/>
      <fill>
        <patternFill patternType="solid">
          <fgColor indexed="64"/>
          <bgColor rgb="FFFFEBC6"/>
        </patternFill>
      </fill>
      <border diagonalUp="0" diagonalDown="0">
        <left style="thin">
          <color indexed="64"/>
        </left>
        <right style="thin">
          <color indexed="64"/>
        </right>
        <top style="thin">
          <color indexed="64"/>
        </top>
        <bottom style="thin">
          <color indexed="64"/>
        </bottom>
      </border>
      <protection locked="0" hidden="0"/>
    </dxf>
    <dxf>
      <numFmt numFmtId="164" formatCode="&quot;$&quot;#,##0.00"/>
      <fill>
        <patternFill patternType="solid">
          <fgColor indexed="64"/>
          <bgColor rgb="FFC5D3C0"/>
        </patternFill>
      </fill>
      <border diagonalUp="0" diagonalDown="0" outline="0">
        <left style="thin">
          <color indexed="64"/>
        </left>
        <right style="thin">
          <color indexed="64"/>
        </right>
        <top style="medium">
          <color indexed="64"/>
        </top>
        <bottom/>
      </border>
    </dxf>
    <dxf>
      <numFmt numFmtId="164" formatCode="&quot;$&quot;#,##0.00"/>
      <fill>
        <patternFill patternType="solid">
          <fgColor indexed="64"/>
          <bgColor rgb="FFFFEBC6"/>
        </patternFill>
      </fill>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rgb="FFC5D3C0"/>
        </patternFill>
      </fill>
      <border diagonalUp="0" diagonalDown="0" outline="0">
        <left/>
        <right/>
        <top/>
        <bottom/>
      </border>
    </dxf>
    <dxf>
      <fill>
        <patternFill patternType="solid">
          <fgColor indexed="64"/>
          <bgColor theme="0"/>
        </patternFill>
      </fill>
      <protection locked="0" hidden="0"/>
    </dxf>
    <dxf>
      <fill>
        <patternFill patternType="solid">
          <fgColor indexed="64"/>
          <bgColor rgb="FFC5D3C0"/>
        </patternFill>
      </fill>
      <border diagonalUp="0" diagonalDown="0" outline="0">
        <left/>
        <right/>
        <top/>
        <bottom/>
      </border>
    </dxf>
    <dxf>
      <fill>
        <patternFill patternType="solid">
          <fgColor indexed="64"/>
          <bgColor theme="0"/>
        </patternFill>
      </fill>
      <protection locked="0" hidden="0"/>
    </dxf>
    <dxf>
      <fill>
        <patternFill patternType="solid">
          <fgColor indexed="64"/>
          <bgColor rgb="FFC5D3C0"/>
        </patternFill>
      </fill>
      <border diagonalUp="0" diagonalDown="0" outline="0">
        <left/>
        <right/>
        <top/>
        <bottom/>
      </border>
    </dxf>
    <dxf>
      <fill>
        <patternFill patternType="solid">
          <fgColor indexed="64"/>
          <bgColor theme="0"/>
        </patternFill>
      </fill>
      <protection locked="0" hidden="0"/>
    </dxf>
    <dxf>
      <numFmt numFmtId="164" formatCode="&quot;$&quot;#,##0.00"/>
      <fill>
        <patternFill patternType="solid">
          <fgColor indexed="64"/>
          <bgColor rgb="FFC5D3C0"/>
        </patternFill>
      </fill>
      <border diagonalUp="0" diagonalDown="0" outline="0">
        <left style="thin">
          <color indexed="64"/>
        </left>
        <right/>
        <top/>
        <bottom/>
      </border>
    </dxf>
    <dxf>
      <numFmt numFmtId="164" formatCode="&quot;$&quot;#,##0.00"/>
    </dxf>
    <dxf>
      <fill>
        <patternFill patternType="solid">
          <fgColor indexed="64"/>
          <bgColor rgb="FFC5D3C0"/>
        </patternFill>
      </fill>
      <border diagonalUp="0" diagonalDown="0" outline="0">
        <left style="thin">
          <color indexed="64"/>
        </left>
        <right style="thin">
          <color indexed="64"/>
        </right>
        <top/>
        <bottom/>
      </border>
    </dxf>
    <dxf>
      <protection locked="0" hidden="0"/>
    </dxf>
    <dxf>
      <numFmt numFmtId="164" formatCode="&quot;$&quot;#,##0.00"/>
      <fill>
        <patternFill patternType="solid">
          <fgColor indexed="64"/>
          <bgColor rgb="FFC5D3C0"/>
        </patternFill>
      </fill>
      <border diagonalUp="0" diagonalDown="0" outline="0">
        <left style="thin">
          <color indexed="64"/>
        </left>
        <right style="thin">
          <color indexed="64"/>
        </right>
        <top/>
        <bottom/>
      </border>
    </dxf>
    <dxf>
      <protection locked="0" hidden="0"/>
    </dxf>
    <dxf>
      <fill>
        <patternFill patternType="solid">
          <fgColor indexed="64"/>
          <bgColor rgb="FFC5D3C0"/>
        </patternFill>
      </fill>
      <border diagonalUp="0" diagonalDown="0" outline="0">
        <left style="thin">
          <color indexed="64"/>
        </left>
        <right style="thin">
          <color indexed="64"/>
        </right>
        <top/>
        <bottom/>
      </border>
    </dxf>
    <dxf>
      <protection locked="0" hidden="0"/>
    </dxf>
    <dxf>
      <fill>
        <patternFill patternType="solid">
          <fgColor indexed="64"/>
          <bgColor rgb="FFC5D3C0"/>
        </patternFill>
      </fill>
      <border diagonalUp="0" diagonalDown="0" outline="0">
        <left/>
        <right style="thin">
          <color indexed="64"/>
        </right>
        <top/>
        <bottom/>
      </border>
    </dxf>
    <dxf>
      <protection locked="0" hidden="0"/>
    </dxf>
    <dxf>
      <fill>
        <patternFill patternType="solid">
          <fgColor indexed="64"/>
          <bgColor rgb="FFC5D3C0"/>
        </patternFill>
      </fill>
      <border diagonalUp="0" diagonalDown="0" outline="0">
        <left/>
        <right/>
        <top/>
        <bottom/>
      </border>
    </dxf>
    <dxf>
      <protection locked="0" hidden="0"/>
    </dxf>
    <dxf>
      <numFmt numFmtId="164" formatCode="&quot;$&quot;#,##0.00"/>
      <fill>
        <patternFill patternType="solid">
          <fgColor indexed="64"/>
          <bgColor rgb="FFC5D3C0"/>
        </patternFill>
      </fill>
      <border diagonalUp="0" diagonalDown="0">
        <left style="thin">
          <color indexed="64"/>
        </left>
        <right/>
        <top/>
        <bottom style="thin">
          <color indexed="64"/>
        </bottom>
      </border>
    </dxf>
    <dxf>
      <numFmt numFmtId="164" formatCode="&quot;$&quot;#,##0.00"/>
      <fill>
        <patternFill patternType="solid">
          <fgColor indexed="64"/>
          <bgColor rgb="FFC5D3C0"/>
        </patternFill>
      </fill>
      <border diagonalUp="0" diagonalDown="0" outline="0">
        <left style="thin">
          <color indexed="64"/>
        </left>
        <right/>
        <top/>
        <bottom/>
      </border>
    </dxf>
    <dxf>
      <fill>
        <patternFill patternType="solid">
          <fgColor indexed="64"/>
          <bgColor rgb="FFC5D3C0"/>
        </patternFill>
      </fill>
      <border diagonalUp="0" diagonalDown="0" outline="0">
        <left style="thin">
          <color indexed="64"/>
        </left>
        <right style="thin">
          <color indexed="64"/>
        </right>
        <top/>
        <bottom/>
      </border>
    </dxf>
    <dxf>
      <fill>
        <patternFill patternType="solid">
          <fgColor indexed="64"/>
          <bgColor rgb="FFC5D3C0"/>
        </patternFill>
      </fill>
      <border diagonalUp="0" diagonalDown="0" outline="0">
        <left style="thin">
          <color indexed="64"/>
        </left>
        <right style="thin">
          <color indexed="64"/>
        </right>
        <top/>
        <bottom/>
      </border>
    </dxf>
    <dxf>
      <fill>
        <patternFill patternType="solid">
          <fgColor indexed="64"/>
          <bgColor rgb="FFC5D3C0"/>
        </patternFill>
      </fill>
      <border diagonalUp="0" diagonalDown="0" outline="0">
        <left style="thin">
          <color indexed="64"/>
        </left>
        <right style="thin">
          <color indexed="64"/>
        </right>
        <top/>
        <bottom/>
      </border>
    </dxf>
    <dxf>
      <fill>
        <patternFill patternType="solid">
          <fgColor indexed="64"/>
          <bgColor rgb="FFC5D3C0"/>
        </patternFill>
      </fill>
      <border diagonalUp="0" diagonalDown="0" outline="0">
        <left/>
        <right style="thin">
          <color indexed="64"/>
        </right>
        <top/>
        <bottom/>
      </border>
    </dxf>
    <dxf>
      <fill>
        <patternFill patternType="solid">
          <fgColor indexed="64"/>
          <bgColor rgb="FFC5D3C0"/>
        </patternFill>
      </fill>
      <border diagonalUp="0" diagonalDown="0" outline="0">
        <left style="thin">
          <color indexed="64"/>
        </left>
        <right/>
        <top/>
        <bottom style="medium">
          <color indexed="64"/>
        </bottom>
      </border>
    </dxf>
    <dxf>
      <numFmt numFmtId="164" formatCode="&quot;$&quot;#,##0.00"/>
      <fill>
        <patternFill patternType="solid">
          <fgColor indexed="64"/>
          <bgColor rgb="FFC5D3C0"/>
        </patternFill>
      </fill>
      <border diagonalUp="0" diagonalDown="0" outline="0">
        <left style="thin">
          <color indexed="64"/>
        </left>
        <right style="thin">
          <color indexed="64"/>
        </right>
        <top style="medium">
          <color indexed="64"/>
        </top>
        <bottom style="thin">
          <color indexed="64"/>
        </bottom>
      </border>
    </dxf>
    <dxf>
      <numFmt numFmtId="164" formatCode="&quot;$&quot;#,##0.00"/>
    </dxf>
    <dxf>
      <fill>
        <patternFill patternType="solid">
          <fgColor indexed="64"/>
          <bgColor rgb="FFC5D3C0"/>
        </patternFill>
      </fill>
      <border diagonalUp="0" diagonalDown="0" outline="0">
        <left/>
        <right/>
        <top style="medium">
          <color indexed="64"/>
        </top>
        <bottom style="thin">
          <color indexed="64"/>
        </bottom>
      </border>
    </dxf>
    <dxf>
      <numFmt numFmtId="1" formatCode="0"/>
      <protection locked="0" hidden="0"/>
    </dxf>
    <dxf>
      <fill>
        <patternFill patternType="solid">
          <fgColor indexed="64"/>
          <bgColor rgb="FFC5D3C0"/>
        </patternFill>
      </fill>
      <border diagonalUp="0" diagonalDown="0" outline="0">
        <left/>
        <right/>
        <top style="medium">
          <color indexed="64"/>
        </top>
        <bottom style="thin">
          <color indexed="64"/>
        </bottom>
      </border>
    </dxf>
    <dxf>
      <protection locked="0" hidden="0"/>
    </dxf>
    <dxf>
      <fill>
        <patternFill patternType="solid">
          <fgColor indexed="64"/>
          <bgColor rgb="FFC5D3C0"/>
        </patternFill>
      </fill>
      <border diagonalUp="0" diagonalDown="0" outline="0">
        <left/>
        <right/>
        <top style="medium">
          <color indexed="64"/>
        </top>
        <bottom style="thin">
          <color indexed="64"/>
        </bottom>
      </border>
    </dxf>
    <dxf>
      <protection locked="0" hidden="0"/>
    </dxf>
    <dxf>
      <fill>
        <patternFill patternType="solid">
          <fgColor indexed="64"/>
          <bgColor rgb="FFC5D3C0"/>
        </patternFill>
      </fill>
      <border diagonalUp="0" diagonalDown="0" outline="0">
        <left/>
        <right/>
        <top style="medium">
          <color indexed="64"/>
        </top>
        <bottom style="thin">
          <color indexed="64"/>
        </bottom>
      </border>
    </dxf>
    <dxf>
      <protection locked="0" hidden="0"/>
    </dxf>
    <dxf>
      <fill>
        <patternFill patternType="solid">
          <fgColor indexed="64"/>
          <bgColor rgb="FFC5D3C0"/>
        </patternFill>
      </fill>
      <border diagonalUp="0" diagonalDown="0" outline="0">
        <left style="thin">
          <color indexed="64"/>
        </left>
        <right/>
        <top style="medium">
          <color indexed="64"/>
        </top>
        <bottom style="thin">
          <color indexed="64"/>
        </bottom>
      </border>
    </dxf>
    <dxf>
      <protection locked="0" hidden="0"/>
    </dxf>
    <dxf>
      <border>
        <top style="medium">
          <color indexed="64"/>
        </top>
      </border>
    </dxf>
    <dxf>
      <fill>
        <patternFill patternType="solid">
          <fgColor indexed="64"/>
          <bgColor rgb="FFC5D3C0"/>
        </patternFill>
      </fill>
    </dxf>
    <dxf>
      <border outline="0">
        <top style="thin">
          <color indexed="64"/>
        </top>
      </border>
    </dxf>
    <dxf>
      <border>
        <bottom style="medium">
          <color indexed="64"/>
        </bottom>
      </border>
    </dxf>
    <dxf>
      <font>
        <strike val="0"/>
        <outline val="0"/>
        <shadow val="0"/>
        <u val="none"/>
        <vertAlign val="baseline"/>
        <sz val="11"/>
        <color auto="1"/>
        <name val="Calibri"/>
        <scheme val="minor"/>
      </font>
      <fill>
        <patternFill patternType="solid">
          <fgColor indexed="64"/>
          <bgColor theme="0"/>
        </patternFill>
      </fill>
      <border diagonalUp="0" diagonalDown="0">
        <left/>
        <right/>
        <top/>
        <bottom/>
        <vertical/>
        <horizontal/>
      </border>
    </dxf>
    <dxf>
      <numFmt numFmtId="164" formatCode="&quot;$&quot;#,##0.00"/>
      <fill>
        <patternFill patternType="solid">
          <fgColor indexed="64"/>
          <bgColor rgb="FFC5D3C0"/>
        </patternFill>
      </fill>
      <border diagonalUp="0" diagonalDown="0" outline="0">
        <left style="thin">
          <color indexed="64"/>
        </left>
        <right/>
        <top/>
        <bottom/>
      </border>
    </dxf>
    <dxf>
      <numFmt numFmtId="164" formatCode="&quot;$&quot;#,##0.00"/>
      <fill>
        <patternFill patternType="solid">
          <fgColor indexed="64"/>
          <bgColor rgb="FFFFEBC6"/>
        </patternFill>
      </fill>
      <border>
        <left style="thin">
          <color indexed="64"/>
        </left>
      </border>
      <protection locked="0" hidden="0"/>
    </dxf>
    <dxf>
      <numFmt numFmtId="4" formatCode="#,##0.00"/>
      <fill>
        <patternFill patternType="solid">
          <fgColor indexed="64"/>
          <bgColor rgb="FFC5D3C0"/>
        </patternFill>
      </fill>
      <border diagonalUp="0" diagonalDown="0" outline="0">
        <left style="thin">
          <color indexed="64"/>
        </left>
        <right style="thin">
          <color indexed="64"/>
        </right>
        <top/>
        <bottom/>
      </border>
    </dxf>
    <dxf>
      <numFmt numFmtId="4" formatCode="#,##0.00"/>
      <fill>
        <patternFill patternType="solid">
          <fgColor indexed="64"/>
          <bgColor rgb="FFFFEBC6"/>
        </patternFill>
      </fill>
      <border>
        <right style="thin">
          <color indexed="64"/>
        </right>
      </border>
      <protection locked="0" hidden="0"/>
    </dxf>
    <dxf>
      <fill>
        <patternFill patternType="solid">
          <fgColor indexed="64"/>
          <bgColor rgb="FFC5D3C0"/>
        </patternFill>
      </fill>
    </dxf>
    <dxf>
      <border>
        <right style="thin">
          <color indexed="64"/>
        </right>
      </border>
      <protection locked="0" hidden="0"/>
    </dxf>
    <dxf>
      <fill>
        <patternFill patternType="solid">
          <fgColor indexed="64"/>
          <bgColor rgb="FFC5D3C0"/>
        </patternFill>
      </fill>
    </dxf>
    <dxf>
      <protection locked="0" hidden="0"/>
    </dxf>
    <dxf>
      <fill>
        <patternFill patternType="solid">
          <fgColor indexed="64"/>
          <bgColor rgb="FFC5D3C0"/>
        </patternFill>
      </fill>
    </dxf>
    <dxf>
      <protection locked="0" hidden="0"/>
    </dxf>
    <dxf>
      <fill>
        <patternFill patternType="solid">
          <fgColor indexed="64"/>
          <bgColor rgb="FFC5D3C0"/>
        </patternFill>
      </fill>
    </dxf>
    <dxf>
      <protection locked="0" hidden="0"/>
    </dxf>
    <dxf>
      <fill>
        <patternFill>
          <fgColor indexed="64"/>
          <bgColor rgb="FFC5D3C0"/>
        </patternFill>
      </fill>
    </dxf>
    <dxf>
      <border outline="0">
        <left style="thin">
          <color indexed="64"/>
        </left>
        <right style="thin">
          <color indexed="64"/>
        </right>
        <top style="thin">
          <color indexed="64"/>
        </top>
        <bottom style="medium">
          <color indexed="64"/>
        </bottom>
      </border>
    </dxf>
    <dxf>
      <protection locked="0" hidden="0"/>
    </dxf>
    <dxf>
      <border outline="0">
        <bottom style="medium">
          <color indexed="64"/>
        </bottom>
      </border>
    </dxf>
    <dxf>
      <font>
        <b/>
        <i val="0"/>
        <strike val="0"/>
        <condense val="0"/>
        <extend val="0"/>
        <outline val="0"/>
        <shadow val="0"/>
        <u val="none"/>
        <vertAlign val="baseline"/>
        <sz val="11"/>
        <color theme="1"/>
        <name val="Calibri"/>
        <scheme val="minor"/>
      </font>
      <fill>
        <patternFill patternType="solid">
          <fgColor indexed="64"/>
          <bgColor theme="0"/>
        </patternFill>
      </fill>
      <border diagonalUp="0" diagonalDown="0" outline="0">
        <left style="thin">
          <color indexed="64"/>
        </left>
        <right style="thin">
          <color indexed="64"/>
        </right>
        <top/>
        <bottom/>
      </border>
    </dxf>
    <dxf>
      <numFmt numFmtId="164" formatCode="&quot;$&quot;#,##0.00"/>
      <fill>
        <patternFill patternType="solid">
          <fgColor indexed="64"/>
          <bgColor rgb="FFC5D3C0"/>
        </patternFill>
      </fill>
      <border diagonalUp="0" diagonalDown="0" outline="0">
        <left style="thin">
          <color indexed="64"/>
        </left>
        <right/>
        <top/>
        <bottom/>
      </border>
    </dxf>
    <dxf>
      <numFmt numFmtId="164" formatCode="&quot;$&quot;#,##0.00"/>
      <fill>
        <patternFill patternType="solid">
          <fgColor indexed="64"/>
          <bgColor rgb="FFC5D3C0"/>
        </patternFill>
      </fill>
      <border diagonalUp="0" diagonalDown="0">
        <left style="thin">
          <color indexed="64"/>
        </left>
        <right/>
        <top style="thin">
          <color indexed="64"/>
        </top>
        <bottom style="thin">
          <color indexed="64"/>
        </bottom>
      </border>
    </dxf>
    <dxf>
      <fill>
        <patternFill patternType="solid">
          <fgColor indexed="64"/>
          <bgColor rgb="FFC5D3C0"/>
        </patternFill>
      </fill>
      <border diagonalUp="0" diagonalDown="0" outline="0">
        <left style="thin">
          <color indexed="64"/>
        </left>
        <right style="thin">
          <color indexed="64"/>
        </right>
        <top/>
        <bottom/>
      </border>
    </dxf>
    <dxf>
      <numFmt numFmtId="4" formatCode="#,##0.00"/>
      <fill>
        <patternFill patternType="solid">
          <fgColor indexed="64"/>
          <bgColor rgb="FFFFEBC6"/>
        </patternFill>
      </fill>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rgb="FFC5D3C0"/>
        </patternFill>
      </fill>
      <border diagonalUp="0" diagonalDown="0" outline="0">
        <left style="thin">
          <color indexed="64"/>
        </left>
        <right style="thin">
          <color indexed="64"/>
        </right>
        <top/>
        <bottom/>
      </border>
    </dxf>
    <dxf>
      <numFmt numFmtId="164" formatCode="&quot;$&quot;#,##0.00"/>
      <fill>
        <patternFill patternType="solid">
          <fgColor indexed="64"/>
          <bgColor rgb="FFFFEBC6"/>
        </patternFill>
      </fill>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rgb="FFC5D3C0"/>
        </patternFill>
      </fill>
      <border diagonalUp="0" diagonalDown="0" outline="0">
        <left style="thin">
          <color indexed="64"/>
        </left>
        <right style="thin">
          <color indexed="64"/>
        </right>
        <top/>
        <bottom/>
      </border>
    </dxf>
    <dxf>
      <numFmt numFmtId="164" formatCode="&quot;$&quot;#,##0.00"/>
      <fill>
        <patternFill patternType="solid">
          <fgColor indexed="64"/>
          <bgColor theme="0"/>
        </patternFill>
      </fill>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rgb="FFC5D3C0"/>
        </patternFill>
      </fill>
      <border diagonalUp="0" diagonalDown="0" outline="0">
        <left/>
        <right/>
        <top/>
        <bottom/>
      </border>
    </dxf>
    <dxf>
      <fill>
        <patternFill patternType="solid">
          <fgColor indexed="64"/>
          <bgColor theme="0"/>
        </patternFill>
      </fill>
      <protection locked="0" hidden="0"/>
    </dxf>
    <dxf>
      <fill>
        <patternFill patternType="solid">
          <fgColor indexed="64"/>
          <bgColor rgb="FFC5D3C0"/>
        </patternFill>
      </fill>
      <border diagonalUp="0" diagonalDown="0" outline="0">
        <left/>
        <right/>
        <top/>
        <bottom/>
      </border>
    </dxf>
    <dxf>
      <fill>
        <patternFill patternType="solid">
          <fgColor indexed="64"/>
          <bgColor theme="0"/>
        </patternFill>
      </fill>
      <protection locked="0" hidden="0"/>
    </dxf>
    <dxf>
      <border outline="0">
        <top style="thin">
          <color indexed="64"/>
        </top>
      </border>
    </dxf>
    <dxf>
      <border outline="0">
        <left style="thin">
          <color indexed="64"/>
        </left>
        <right style="thin">
          <color indexed="64"/>
        </right>
        <top style="thin">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medium">
          <color indexed="64"/>
        </bottom>
      </border>
    </dxf>
    <dxf>
      <font>
        <b/>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numFmt numFmtId="4" formatCode="#,##0.00"/>
      <fill>
        <patternFill patternType="solid">
          <fgColor indexed="64"/>
          <bgColor rgb="FFFFEBC6"/>
        </patternFill>
      </fill>
      <border diagonalUp="0" diagonalDown="0">
        <left style="thin">
          <color indexed="64"/>
        </left>
        <right style="thin">
          <color indexed="64"/>
        </right>
        <top style="thin">
          <color indexed="64"/>
        </top>
        <bottom style="thin">
          <color indexed="64"/>
        </bottom>
      </border>
      <protection locked="0" hidden="0"/>
    </dxf>
    <dxf>
      <numFmt numFmtId="164" formatCode="&quot;$&quot;#,##0.00"/>
      <fill>
        <patternFill patternType="solid">
          <fgColor indexed="64"/>
          <bgColor rgb="FFFFEBC6"/>
        </patternFill>
      </fill>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theme="0"/>
        </patternFill>
      </fill>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theme="0"/>
        </patternFill>
      </fill>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theme="0"/>
        </patternFill>
      </fill>
      <border diagonalUp="0" diagonalDown="0">
        <left style="thin">
          <color indexed="64"/>
        </left>
        <right/>
        <top/>
        <bottom/>
        <vertical/>
        <horizontal/>
      </border>
      <protection locked="0" hidden="0"/>
    </dxf>
    <dxf>
      <border outline="0">
        <left style="thin">
          <color indexed="64"/>
        </left>
        <right style="thin">
          <color indexed="64"/>
        </right>
        <top style="thin">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border outline="0">
        <left style="thin">
          <color indexed="64"/>
        </left>
        <right style="thin">
          <color indexed="64"/>
        </right>
        <top style="thin">
          <color indexed="64"/>
        </top>
        <bottom style="medium">
          <color indexed="64"/>
        </bottom>
      </border>
    </dxf>
    <dxf>
      <border outline="0">
        <bottom style="medium">
          <color indexed="64"/>
        </bottom>
      </border>
    </dxf>
    <dxf>
      <font>
        <b/>
        <i val="0"/>
        <strike val="0"/>
        <condense val="0"/>
        <extend val="0"/>
        <outline val="0"/>
        <shadow val="0"/>
        <u val="none"/>
        <vertAlign val="baseline"/>
        <sz val="11"/>
        <color theme="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C5D3C0"/>
      <color rgb="FFFFEBC6"/>
      <color rgb="FFD87C38"/>
      <color rgb="FF5B89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IngredientCostTable" displayName="IngredientCostTable" ref="B9:G16" totalsRowCount="1" headerRowDxfId="95" headerRowBorderDxfId="94" tableBorderDxfId="93">
  <autoFilter ref="B9:G15">
    <filterColumn colId="0" hiddenButton="1"/>
    <filterColumn colId="1" hiddenButton="1"/>
    <filterColumn colId="2" hiddenButton="1"/>
    <filterColumn colId="3" hiddenButton="1"/>
    <filterColumn colId="4" hiddenButton="1"/>
    <filterColumn colId="5" hiddenButton="1"/>
  </autoFilter>
  <tableColumns count="6">
    <tableColumn id="1" name="Ingredient" totalsRowLabel="Total" dataDxfId="23" totalsRowDxfId="22"/>
    <tableColumn id="2" name="Column1" dataDxfId="21" totalsRowDxfId="20"/>
    <tableColumn id="3" name="Amount Purchased" dataDxfId="19" totalsRowDxfId="18"/>
    <tableColumn id="4" name="Cost of Purchase" dataDxfId="17" totalsRowDxfId="16"/>
    <tableColumn id="5" name="Nbr of Batches" dataDxfId="15" totalsRowDxfId="14"/>
    <tableColumn id="6" name="Cost per Batch" totalsRowFunction="sum" dataDxfId="13" totalsRowDxfId="12">
      <calculatedColumnFormula>IF(ISBLANK(IngredientCostTable[Nbr of Batches]),0,IngredientCostTable[Cost of Purchase]/IngredientCostTable[Nbr of Batches])</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3" name="JarCostTable" displayName="JarCostTable" ref="B19:G23" totalsRowCount="1" headerRowDxfId="92" headerRowBorderDxfId="91" tableBorderDxfId="90">
  <autoFilter ref="B19:G22">
    <filterColumn colId="0" hiddenButton="1"/>
    <filterColumn colId="1" hiddenButton="1"/>
    <filterColumn colId="2" hiddenButton="1"/>
    <filterColumn colId="3" hiddenButton="1"/>
    <filterColumn colId="4" hiddenButton="1"/>
    <filterColumn colId="5" hiddenButton="1"/>
  </autoFilter>
  <tableColumns count="6">
    <tableColumn id="1" name="Item" totalsRowLabel="Total" dataDxfId="89" totalsRowDxfId="30"/>
    <tableColumn id="2" name="Column1" dataDxfId="88" totalsRowDxfId="29"/>
    <tableColumn id="3" name="Amount Purchased" dataDxfId="87" totalsRowDxfId="28"/>
    <tableColumn id="4" name="Cost of Purchase" dataDxfId="86" totalsRowDxfId="27"/>
    <tableColumn id="5" name="Nbr of Batches" dataDxfId="85" totalsRowDxfId="26"/>
    <tableColumn id="6" name="Cost per Batch" totalsRowFunction="sum" dataDxfId="24" totalsRowDxfId="25">
      <calculatedColumnFormula>IF(ISBLANK(JarCostTable[Nbr of Batches]),0,JarCostTable[Cost of Purchase]/JarCostTable[Nbr of Batches])</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4" name="DurableSupplyTable" displayName="DurableSupplyTable" ref="B26:G38" totalsRowCount="1" headerRowDxfId="84" headerRowBorderDxfId="83" tableBorderDxfId="82" totalsRowBorderDxfId="81">
  <autoFilter ref="B26:G37">
    <filterColumn colId="0" hiddenButton="1"/>
    <filterColumn colId="1" hiddenButton="1"/>
    <filterColumn colId="2" hiddenButton="1"/>
    <filterColumn colId="3" hiddenButton="1"/>
    <filterColumn colId="4" hiddenButton="1"/>
    <filterColumn colId="5" hiddenButton="1"/>
  </autoFilter>
  <tableColumns count="6">
    <tableColumn id="1" name="Item" totalsRowLabel="Total" dataDxfId="11" totalsRowDxfId="10"/>
    <tableColumn id="2" name="Column1" dataDxfId="9" totalsRowDxfId="8"/>
    <tableColumn id="3" name="Column2" dataDxfId="7" totalsRowDxfId="6"/>
    <tableColumn id="4" name="Original Cost" totalsRowFunction="sum" dataDxfId="5" totalsRowDxfId="4"/>
    <tableColumn id="5" name="Nbr of Batches" dataDxfId="3" totalsRowDxfId="2"/>
    <tableColumn id="6" name="Cost per Batch" totalsRowFunction="sum" dataDxfId="1" totalsRowDxfId="0">
      <calculatedColumnFormula>IF(ISBLANK(DurableSupplyTable[Nbr of Batches]),0,DurableSupplyTable[Original Cost]/DurableSupplyTable[Nbr of Batches])</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5" name="EquipmentOperatingTable" displayName="EquipmentOperatingTable" ref="B41:G44" totalsRowCount="1" headerRowDxfId="80" headerRowBorderDxfId="79" tableBorderDxfId="78" totalsRowBorderDxfId="77">
  <autoFilter ref="B41:G43">
    <filterColumn colId="0" hiddenButton="1"/>
    <filterColumn colId="1" hiddenButton="1"/>
    <filterColumn colId="2" hiddenButton="1"/>
    <filterColumn colId="3" hiddenButton="1"/>
    <filterColumn colId="4" hiddenButton="1"/>
    <filterColumn colId="5" hiddenButton="1"/>
  </autoFilter>
  <tableColumns count="6">
    <tableColumn id="1" name="Item" totalsRowLabel="Total" dataDxfId="76" totalsRowDxfId="75"/>
    <tableColumn id="2" name="Column1" dataDxfId="74" totalsRowDxfId="73"/>
    <tableColumn id="3" name="Operating Unit" dataDxfId="72" totalsRowDxfId="71"/>
    <tableColumn id="4" name="Cost per Unit" dataDxfId="70" totalsRowDxfId="69"/>
    <tableColumn id="5" name="Units per Batch" dataDxfId="68" totalsRowDxfId="67"/>
    <tableColumn id="6" name="Cost per Batch" totalsRowFunction="sum" dataDxfId="66" totalsRowDxfId="65">
      <calculatedColumnFormula>EquipmentOperatingTable[Cost per Unit]*EquipmentOperatingTable[Units per Batch]</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6" name="LaborHourTable" displayName="LaborHourTable" ref="B47:G51" totalsRowCount="1" headerRowDxfId="64" dataDxfId="62" totalsRowDxfId="60" headerRowBorderDxfId="63" tableBorderDxfId="61">
  <autoFilter ref="B47:G50">
    <filterColumn colId="0" hiddenButton="1"/>
    <filterColumn colId="1" hiddenButton="1"/>
    <filterColumn colId="2" hiddenButton="1"/>
    <filterColumn colId="3" hiddenButton="1"/>
    <filterColumn colId="4" hiddenButton="1"/>
    <filterColumn colId="5" hiddenButton="1"/>
  </autoFilter>
  <tableColumns count="6">
    <tableColumn id="1" name="Activity" totalsRowLabel="Total" dataDxfId="59" totalsRowDxfId="58"/>
    <tableColumn id="2" name="Column1" dataDxfId="57" totalsRowDxfId="56"/>
    <tableColumn id="3" name="Column2" dataDxfId="55" totalsRowDxfId="54"/>
    <tableColumn id="4" name="Column3" dataDxfId="53" totalsRowDxfId="52"/>
    <tableColumn id="5" name="Hours per Batch" totalsRowFunction="sum" dataDxfId="51" totalsRowDxfId="50"/>
    <tableColumn id="6" name="Cost per Batch" totalsRowFunction="sum" dataDxfId="49" totalsRowDxfId="48"/>
  </tableColumns>
  <tableStyleInfo name="TableStyleMedium2" showFirstColumn="0" showLastColumn="0" showRowStripes="1" showColumnStripes="0"/>
</table>
</file>

<file path=xl/tables/table6.xml><?xml version="1.0" encoding="utf-8"?>
<table xmlns="http://schemas.openxmlformats.org/spreadsheetml/2006/main" id="7" name="SalesRevenueTable" displayName="SalesRevenueTable" ref="B66:G69" totalsRowCount="1" headerRowDxfId="47" totalsRowDxfId="44" headerRowBorderDxfId="46" tableBorderDxfId="45" totalsRowBorderDxfId="43">
  <autoFilter ref="B66:G68">
    <filterColumn colId="0" hiddenButton="1"/>
    <filterColumn colId="1" hiddenButton="1"/>
    <filterColumn colId="2" hiddenButton="1"/>
    <filterColumn colId="3" hiddenButton="1"/>
    <filterColumn colId="4" hiddenButton="1"/>
    <filterColumn colId="5" hiddenButton="1"/>
  </autoFilter>
  <tableColumns count="6">
    <tableColumn id="1" name="Market" totalsRowLabel="Total" dataDxfId="42" totalsRowDxfId="41"/>
    <tableColumn id="2" name="Column1" dataDxfId="40" totalsRowDxfId="39"/>
    <tableColumn id="3" name="Column2" dataDxfId="38" totalsRowDxfId="37"/>
    <tableColumn id="4" name="Price per Jar" dataDxfId="36" totalsRowDxfId="35"/>
    <tableColumn id="5" name="Jars Sold" dataDxfId="34" totalsRowDxfId="33"/>
    <tableColumn id="6" name="Revenue per Batch" totalsRowFunction="sum" dataDxfId="32" totalsRowDxfId="31">
      <calculatedColumnFormula>SalesRevenueTable[Price per Jar]*SalesRevenueTable[Jars Sold]</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showGridLines="0" tabSelected="1" workbookViewId="0"/>
  </sheetViews>
  <sheetFormatPr defaultRowHeight="15" x14ac:dyDescent="0.25"/>
  <sheetData>
    <row r="2" spans="2:7" x14ac:dyDescent="0.25">
      <c r="B2" s="80" t="s">
        <v>0</v>
      </c>
      <c r="C2" s="80"/>
      <c r="D2" s="80"/>
      <c r="E2" s="80"/>
      <c r="F2" s="80"/>
      <c r="G2" s="80"/>
    </row>
    <row r="3" spans="2:7" x14ac:dyDescent="0.25">
      <c r="B3" s="80"/>
      <c r="C3" s="80"/>
      <c r="D3" s="80"/>
      <c r="E3" s="80"/>
      <c r="F3" s="80"/>
      <c r="G3" s="80"/>
    </row>
    <row r="4" spans="2:7" ht="18.75" x14ac:dyDescent="0.3">
      <c r="B4" s="118" t="s">
        <v>56</v>
      </c>
      <c r="C4" s="117"/>
      <c r="D4" s="117"/>
      <c r="E4" s="117"/>
      <c r="F4" s="117"/>
      <c r="G4" s="117"/>
    </row>
    <row r="5" spans="2:7" ht="20.100000000000001" customHeight="1" x14ac:dyDescent="0.25"/>
    <row r="6" spans="2:7" ht="20.100000000000001" customHeight="1" x14ac:dyDescent="0.25">
      <c r="B6" t="s">
        <v>51</v>
      </c>
    </row>
    <row r="7" spans="2:7" ht="20.100000000000001" customHeight="1" x14ac:dyDescent="0.25">
      <c r="B7" t="s">
        <v>52</v>
      </c>
    </row>
    <row r="8" spans="2:7" ht="20.100000000000001" customHeight="1" x14ac:dyDescent="0.25">
      <c r="B8" t="s">
        <v>53</v>
      </c>
    </row>
    <row r="9" spans="2:7" ht="20.100000000000001" customHeight="1" x14ac:dyDescent="0.25"/>
    <row r="10" spans="2:7" ht="20.100000000000001" customHeight="1" x14ac:dyDescent="0.25"/>
    <row r="11" spans="2:7" ht="20.100000000000001" customHeight="1" x14ac:dyDescent="0.25"/>
    <row r="12" spans="2:7" ht="20.100000000000001" customHeight="1" x14ac:dyDescent="0.25"/>
    <row r="13" spans="2:7" ht="20.100000000000001" customHeight="1" x14ac:dyDescent="0.25"/>
  </sheetData>
  <sheetProtection algorithmName="SHA-512" hashValue="nE4vt87vxYVcF7dz4oVRr6gxmURH8/RrNYkyAUeSgYkCCD4Pjh1HnSQ1NOx1EFXzET2AHTMYsOGtit+WuI6FVg==" saltValue="vSv0dxKb8KnuKlc43yBTRA==" spinCount="100000" sheet="1" objects="1" scenarios="1"/>
  <mergeCells count="2">
    <mergeCell ref="B2:G3"/>
    <mergeCell ref="B4:G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75"/>
  <sheetViews>
    <sheetView zoomScaleNormal="100" workbookViewId="0"/>
  </sheetViews>
  <sheetFormatPr defaultRowHeight="15" x14ac:dyDescent="0.25"/>
  <cols>
    <col min="1" max="1" width="5.85546875" customWidth="1"/>
    <col min="2" max="3" width="16.7109375" customWidth="1"/>
    <col min="4" max="4" width="17.5703125" customWidth="1"/>
    <col min="5" max="5" width="16.7109375" customWidth="1"/>
    <col min="6" max="6" width="17" customWidth="1"/>
    <col min="7" max="7" width="19.7109375" customWidth="1"/>
    <col min="8" max="8" width="6.85546875" customWidth="1"/>
    <col min="9" max="18" width="9.7109375" customWidth="1"/>
  </cols>
  <sheetData>
    <row r="2" spans="2:18" x14ac:dyDescent="0.25">
      <c r="B2" s="112" t="s">
        <v>44</v>
      </c>
      <c r="C2" s="112"/>
      <c r="D2" s="112"/>
      <c r="E2" s="112"/>
      <c r="F2" s="112"/>
      <c r="G2" s="112"/>
    </row>
    <row r="3" spans="2:18" ht="15.75" thickBot="1" x14ac:dyDescent="0.3">
      <c r="B3" s="95"/>
      <c r="C3" s="95"/>
      <c r="D3" s="95"/>
      <c r="E3" s="95"/>
      <c r="F3" s="95"/>
      <c r="G3" s="95"/>
      <c r="I3" s="9" t="s">
        <v>45</v>
      </c>
    </row>
    <row r="4" spans="2:18" x14ac:dyDescent="0.25">
      <c r="B4" s="86" t="s">
        <v>38</v>
      </c>
      <c r="C4" s="86"/>
      <c r="D4" s="86"/>
      <c r="E4" s="86"/>
      <c r="F4" s="86"/>
      <c r="G4" s="86"/>
      <c r="I4" s="81" t="s">
        <v>65</v>
      </c>
      <c r="J4" s="81"/>
      <c r="K4" s="81"/>
      <c r="L4" s="81"/>
      <c r="M4" s="81"/>
      <c r="N4" s="81"/>
      <c r="O4" s="81"/>
      <c r="P4" s="81"/>
      <c r="Q4" s="81"/>
      <c r="R4" s="81"/>
    </row>
    <row r="5" spans="2:18" ht="15" customHeight="1" x14ac:dyDescent="0.25">
      <c r="B5" s="10" t="s">
        <v>12</v>
      </c>
      <c r="C5" s="113"/>
      <c r="D5" s="113"/>
      <c r="E5" s="8"/>
      <c r="F5" s="11" t="s">
        <v>17</v>
      </c>
      <c r="G5" s="46"/>
      <c r="I5" s="81"/>
      <c r="J5" s="81"/>
      <c r="K5" s="81"/>
      <c r="L5" s="81"/>
      <c r="M5" s="81"/>
      <c r="N5" s="81"/>
      <c r="O5" s="81"/>
      <c r="P5" s="81"/>
      <c r="Q5" s="81"/>
      <c r="R5" s="81"/>
    </row>
    <row r="6" spans="2:18" ht="15" customHeight="1" x14ac:dyDescent="0.25">
      <c r="B6" s="3" t="s">
        <v>32</v>
      </c>
      <c r="C6" s="94"/>
      <c r="D6" s="94"/>
      <c r="E6" s="5"/>
      <c r="F6" s="1" t="s">
        <v>33</v>
      </c>
      <c r="G6" s="47"/>
      <c r="I6" s="81"/>
      <c r="J6" s="81"/>
      <c r="K6" s="81"/>
      <c r="L6" s="81"/>
      <c r="M6" s="81"/>
      <c r="N6" s="81"/>
      <c r="O6" s="81"/>
      <c r="P6" s="81"/>
      <c r="Q6" s="81"/>
      <c r="R6" s="81"/>
    </row>
    <row r="7" spans="2:18" ht="15.75" thickBot="1" x14ac:dyDescent="0.3">
      <c r="B7" s="112"/>
      <c r="C7" s="112"/>
      <c r="D7" s="112"/>
      <c r="E7" s="112"/>
      <c r="F7" s="112"/>
      <c r="G7" s="112"/>
      <c r="I7" s="82"/>
      <c r="J7" s="82"/>
      <c r="K7" s="82"/>
      <c r="L7" s="82"/>
      <c r="M7" s="82"/>
      <c r="N7" s="82"/>
      <c r="O7" s="82"/>
      <c r="P7" s="82"/>
      <c r="Q7" s="82"/>
      <c r="R7" s="82"/>
    </row>
    <row r="8" spans="2:18" ht="15" customHeight="1" x14ac:dyDescent="0.25">
      <c r="B8" s="88" t="s">
        <v>1</v>
      </c>
      <c r="C8" s="86"/>
      <c r="D8" s="86"/>
      <c r="E8" s="86"/>
      <c r="F8" s="86"/>
      <c r="G8" s="86"/>
      <c r="I8" s="81" t="s">
        <v>60</v>
      </c>
      <c r="J8" s="81"/>
      <c r="K8" s="81"/>
      <c r="L8" s="81"/>
      <c r="M8" s="81"/>
      <c r="N8" s="81"/>
      <c r="O8" s="81"/>
      <c r="P8" s="81"/>
      <c r="Q8" s="81"/>
      <c r="R8" s="81"/>
    </row>
    <row r="9" spans="2:18" ht="15.75" thickBot="1" x14ac:dyDescent="0.3">
      <c r="B9" s="119" t="s">
        <v>59</v>
      </c>
      <c r="C9" s="15" t="s">
        <v>46</v>
      </c>
      <c r="D9" s="12" t="s">
        <v>57</v>
      </c>
      <c r="E9" s="13" t="s">
        <v>58</v>
      </c>
      <c r="F9" s="13" t="s">
        <v>8</v>
      </c>
      <c r="G9" s="14" t="s">
        <v>5</v>
      </c>
      <c r="I9" s="81"/>
      <c r="J9" s="81"/>
      <c r="K9" s="81"/>
      <c r="L9" s="81"/>
      <c r="M9" s="81"/>
      <c r="N9" s="81"/>
      <c r="O9" s="81"/>
      <c r="P9" s="81"/>
      <c r="Q9" s="81"/>
      <c r="R9" s="81"/>
    </row>
    <row r="10" spans="2:18" x14ac:dyDescent="0.25">
      <c r="B10" s="48"/>
      <c r="C10" s="49"/>
      <c r="D10" s="50"/>
      <c r="E10" s="51"/>
      <c r="F10" s="52"/>
      <c r="G10" s="17">
        <f>IF(ISBLANK(IngredientCostTable[Nbr of Batches]),0,IngredientCostTable[Cost of Purchase]/IngredientCostTable[Nbr of Batches])</f>
        <v>0</v>
      </c>
      <c r="I10" s="81"/>
      <c r="J10" s="81"/>
      <c r="K10" s="81"/>
      <c r="L10" s="81"/>
      <c r="M10" s="81"/>
      <c r="N10" s="81"/>
      <c r="O10" s="81"/>
      <c r="P10" s="81"/>
      <c r="Q10" s="81"/>
      <c r="R10" s="81"/>
    </row>
    <row r="11" spans="2:18" x14ac:dyDescent="0.25">
      <c r="B11" s="53"/>
      <c r="C11" s="54"/>
      <c r="D11" s="55"/>
      <c r="E11" s="56"/>
      <c r="F11" s="57"/>
      <c r="G11" s="17">
        <f>IF(ISBLANK(IngredientCostTable[Nbr of Batches]),0,IngredientCostTable[Cost of Purchase]/IngredientCostTable[Nbr of Batches])</f>
        <v>0</v>
      </c>
      <c r="I11" s="81"/>
      <c r="J11" s="81"/>
      <c r="K11" s="81"/>
      <c r="L11" s="81"/>
      <c r="M11" s="81"/>
      <c r="N11" s="81"/>
      <c r="O11" s="81"/>
      <c r="P11" s="81"/>
      <c r="Q11" s="81"/>
      <c r="R11" s="81"/>
    </row>
    <row r="12" spans="2:18" x14ac:dyDescent="0.25">
      <c r="B12" s="53"/>
      <c r="C12" s="54"/>
      <c r="D12" s="55"/>
      <c r="E12" s="56"/>
      <c r="F12" s="57"/>
      <c r="G12" s="17">
        <f>IF(ISBLANK(IngredientCostTable[Nbr of Batches]),0,IngredientCostTable[Cost of Purchase]/IngredientCostTable[Nbr of Batches])</f>
        <v>0</v>
      </c>
      <c r="I12" s="81"/>
      <c r="J12" s="81"/>
      <c r="K12" s="81"/>
      <c r="L12" s="81"/>
      <c r="M12" s="81"/>
      <c r="N12" s="81"/>
      <c r="O12" s="81"/>
      <c r="P12" s="81"/>
      <c r="Q12" s="81"/>
      <c r="R12" s="81"/>
    </row>
    <row r="13" spans="2:18" x14ac:dyDescent="0.25">
      <c r="B13" s="53"/>
      <c r="C13" s="54"/>
      <c r="D13" s="55"/>
      <c r="E13" s="56"/>
      <c r="F13" s="57"/>
      <c r="G13" s="17">
        <f>IF(ISBLANK(IngredientCostTable[Nbr of Batches]),0,IngredientCostTable[Cost of Purchase]/IngredientCostTable[Nbr of Batches])</f>
        <v>0</v>
      </c>
      <c r="I13" s="81"/>
      <c r="J13" s="81"/>
      <c r="K13" s="81"/>
      <c r="L13" s="81"/>
      <c r="M13" s="81"/>
      <c r="N13" s="81"/>
      <c r="O13" s="81"/>
      <c r="P13" s="81"/>
      <c r="Q13" s="81"/>
      <c r="R13" s="81"/>
    </row>
    <row r="14" spans="2:18" x14ac:dyDescent="0.25">
      <c r="B14" s="53"/>
      <c r="C14" s="54"/>
      <c r="D14" s="55"/>
      <c r="E14" s="56"/>
      <c r="F14" s="57"/>
      <c r="G14" s="18">
        <f>IF(ISBLANK(IngredientCostTable[Nbr of Batches]),0,IngredientCostTable[Cost of Purchase]/IngredientCostTable[Nbr of Batches])</f>
        <v>0</v>
      </c>
      <c r="I14" s="81"/>
      <c r="J14" s="81"/>
      <c r="K14" s="81"/>
      <c r="L14" s="81"/>
      <c r="M14" s="81"/>
      <c r="N14" s="81"/>
      <c r="O14" s="81"/>
      <c r="P14" s="81"/>
      <c r="Q14" s="81"/>
      <c r="R14" s="81"/>
    </row>
    <row r="15" spans="2:18" ht="15.75" thickBot="1" x14ac:dyDescent="0.3">
      <c r="B15" s="58"/>
      <c r="C15" s="59"/>
      <c r="D15" s="60"/>
      <c r="E15" s="61"/>
      <c r="F15" s="62"/>
      <c r="G15" s="19">
        <f>IF(ISBLANK(IngredientCostTable[Nbr of Batches]),0,IngredientCostTable[Cost of Purchase]/IngredientCostTable[Nbr of Batches])</f>
        <v>0</v>
      </c>
      <c r="I15" s="81"/>
      <c r="J15" s="81"/>
      <c r="K15" s="81"/>
      <c r="L15" s="81"/>
      <c r="M15" s="81"/>
      <c r="N15" s="81"/>
      <c r="O15" s="81"/>
      <c r="P15" s="81"/>
      <c r="Q15" s="81"/>
      <c r="R15" s="81"/>
    </row>
    <row r="16" spans="2:18" x14ac:dyDescent="0.25">
      <c r="B16" s="20" t="s">
        <v>6</v>
      </c>
      <c r="C16" s="21"/>
      <c r="D16" s="22"/>
      <c r="E16" s="23"/>
      <c r="F16" s="22"/>
      <c r="G16" s="24">
        <f>SUBTOTAL(109,IngredientCostTable[Cost per Batch])</f>
        <v>0</v>
      </c>
      <c r="I16" s="81"/>
      <c r="J16" s="81"/>
      <c r="K16" s="81"/>
      <c r="L16" s="81"/>
      <c r="M16" s="81"/>
      <c r="N16" s="81"/>
      <c r="O16" s="81"/>
      <c r="P16" s="81"/>
      <c r="Q16" s="81"/>
      <c r="R16" s="81"/>
    </row>
    <row r="17" spans="2:18" ht="15.75" thickBot="1" x14ac:dyDescent="0.3">
      <c r="B17" s="87"/>
      <c r="C17" s="87"/>
      <c r="D17" s="87"/>
      <c r="E17" s="87"/>
      <c r="F17" s="87"/>
      <c r="G17" s="87"/>
      <c r="I17" s="82"/>
      <c r="J17" s="82"/>
      <c r="K17" s="82"/>
      <c r="L17" s="82"/>
      <c r="M17" s="82"/>
      <c r="N17" s="82"/>
      <c r="O17" s="82"/>
      <c r="P17" s="82"/>
      <c r="Q17" s="82"/>
      <c r="R17" s="82"/>
    </row>
    <row r="18" spans="2:18" x14ac:dyDescent="0.25">
      <c r="B18" s="88" t="s">
        <v>7</v>
      </c>
      <c r="C18" s="86"/>
      <c r="D18" s="86"/>
      <c r="E18" s="86"/>
      <c r="F18" s="86"/>
      <c r="G18" s="86"/>
      <c r="I18" s="81" t="s">
        <v>61</v>
      </c>
      <c r="J18" s="81"/>
      <c r="K18" s="81"/>
      <c r="L18" s="81"/>
      <c r="M18" s="81"/>
      <c r="N18" s="81"/>
      <c r="O18" s="81"/>
      <c r="P18" s="81"/>
      <c r="Q18" s="81"/>
      <c r="R18" s="81"/>
    </row>
    <row r="19" spans="2:18" ht="15.75" thickBot="1" x14ac:dyDescent="0.3">
      <c r="B19" s="16" t="s">
        <v>2</v>
      </c>
      <c r="C19" s="25" t="s">
        <v>46</v>
      </c>
      <c r="D19" s="12" t="s">
        <v>57</v>
      </c>
      <c r="E19" s="13" t="s">
        <v>58</v>
      </c>
      <c r="F19" s="13" t="s">
        <v>8</v>
      </c>
      <c r="G19" s="14" t="s">
        <v>5</v>
      </c>
      <c r="I19" s="81"/>
      <c r="J19" s="81"/>
      <c r="K19" s="81"/>
      <c r="L19" s="81"/>
      <c r="M19" s="81"/>
      <c r="N19" s="81"/>
      <c r="O19" s="81"/>
      <c r="P19" s="81"/>
      <c r="Q19" s="81"/>
      <c r="R19" s="81"/>
    </row>
    <row r="20" spans="2:18" x14ac:dyDescent="0.25">
      <c r="B20" s="63"/>
      <c r="C20" s="49"/>
      <c r="D20" s="55"/>
      <c r="E20" s="56"/>
      <c r="F20" s="57"/>
      <c r="G20" s="17">
        <f>IF(ISBLANK(JarCostTable[Nbr of Batches]),0,JarCostTable[Cost of Purchase]/JarCostTable[Nbr of Batches])</f>
        <v>0</v>
      </c>
      <c r="I20" s="81"/>
      <c r="J20" s="81"/>
      <c r="K20" s="81"/>
      <c r="L20" s="81"/>
      <c r="M20" s="81"/>
      <c r="N20" s="81"/>
      <c r="O20" s="81"/>
      <c r="P20" s="81"/>
      <c r="Q20" s="81"/>
      <c r="R20" s="81"/>
    </row>
    <row r="21" spans="2:18" x14ac:dyDescent="0.25">
      <c r="B21" s="48"/>
      <c r="C21" s="70"/>
      <c r="D21" s="55"/>
      <c r="E21" s="56"/>
      <c r="F21" s="57"/>
      <c r="G21" s="17">
        <f>IF(ISBLANK(JarCostTable[Nbr of Batches]),0,JarCostTable[Cost of Purchase]/JarCostTable[Nbr of Batches])</f>
        <v>0</v>
      </c>
      <c r="I21" s="81"/>
      <c r="J21" s="81"/>
      <c r="K21" s="81"/>
      <c r="L21" s="81"/>
      <c r="M21" s="81"/>
      <c r="N21" s="81"/>
      <c r="O21" s="81"/>
      <c r="P21" s="81"/>
      <c r="Q21" s="81"/>
      <c r="R21" s="81"/>
    </row>
    <row r="22" spans="2:18" ht="15.75" thickBot="1" x14ac:dyDescent="0.3">
      <c r="B22" s="120"/>
      <c r="C22" s="121"/>
      <c r="D22" s="60"/>
      <c r="E22" s="61"/>
      <c r="F22" s="62"/>
      <c r="G22" s="19">
        <f>IF(ISBLANK(JarCostTable[Nbr of Batches]),0,JarCostTable[Cost of Purchase]/JarCostTable[Nbr of Batches])</f>
        <v>0</v>
      </c>
      <c r="I22" s="81"/>
      <c r="J22" s="81"/>
      <c r="K22" s="81"/>
      <c r="L22" s="81"/>
      <c r="M22" s="81"/>
      <c r="N22" s="81"/>
      <c r="O22" s="81"/>
      <c r="P22" s="81"/>
      <c r="Q22" s="81"/>
      <c r="R22" s="81"/>
    </row>
    <row r="23" spans="2:18" ht="15.75" thickBot="1" x14ac:dyDescent="0.3">
      <c r="B23" s="26" t="s">
        <v>6</v>
      </c>
      <c r="C23" s="21"/>
      <c r="D23" s="22"/>
      <c r="E23" s="22"/>
      <c r="F23" s="22"/>
      <c r="G23" s="24">
        <f>SUBTOTAL(109,JarCostTable[Cost per Batch])</f>
        <v>0</v>
      </c>
      <c r="I23" s="81"/>
      <c r="J23" s="81"/>
      <c r="K23" s="81"/>
      <c r="L23" s="81"/>
      <c r="M23" s="81"/>
      <c r="N23" s="81"/>
      <c r="O23" s="81"/>
      <c r="P23" s="81"/>
      <c r="Q23" s="81"/>
      <c r="R23" s="81"/>
    </row>
    <row r="24" spans="2:18" ht="15.75" customHeight="1" thickBot="1" x14ac:dyDescent="0.3">
      <c r="B24" s="82"/>
      <c r="C24" s="82"/>
      <c r="D24" s="82"/>
      <c r="E24" s="82"/>
      <c r="F24" s="82"/>
      <c r="G24" s="82"/>
      <c r="I24" s="81"/>
      <c r="J24" s="81"/>
      <c r="K24" s="81"/>
      <c r="L24" s="81"/>
      <c r="M24" s="81"/>
      <c r="N24" s="81"/>
      <c r="O24" s="81"/>
      <c r="P24" s="81"/>
      <c r="Q24" s="81"/>
      <c r="R24" s="81"/>
    </row>
    <row r="25" spans="2:18" x14ac:dyDescent="0.25">
      <c r="B25" s="88" t="s">
        <v>41</v>
      </c>
      <c r="C25" s="88"/>
      <c r="D25" s="88"/>
      <c r="E25" s="86"/>
      <c r="F25" s="86"/>
      <c r="G25" s="86"/>
      <c r="I25" s="81" t="s">
        <v>55</v>
      </c>
      <c r="J25" s="81"/>
      <c r="K25" s="81"/>
      <c r="L25" s="81"/>
      <c r="M25" s="81"/>
      <c r="N25" s="81"/>
      <c r="O25" s="81"/>
      <c r="P25" s="81"/>
      <c r="Q25" s="81"/>
      <c r="R25" s="81"/>
    </row>
    <row r="26" spans="2:18" ht="15.75" thickBot="1" x14ac:dyDescent="0.3">
      <c r="B26" s="27" t="s">
        <v>2</v>
      </c>
      <c r="C26" s="28" t="s">
        <v>46</v>
      </c>
      <c r="D26" s="28" t="s">
        <v>47</v>
      </c>
      <c r="E26" s="40" t="s">
        <v>9</v>
      </c>
      <c r="F26" s="13" t="s">
        <v>8</v>
      </c>
      <c r="G26" s="14" t="s">
        <v>5</v>
      </c>
      <c r="I26" s="81"/>
      <c r="J26" s="81"/>
      <c r="K26" s="81"/>
      <c r="L26" s="81"/>
      <c r="M26" s="81"/>
      <c r="N26" s="81"/>
      <c r="O26" s="81"/>
      <c r="P26" s="81"/>
      <c r="Q26" s="81"/>
      <c r="R26" s="81"/>
    </row>
    <row r="27" spans="2:18" x14ac:dyDescent="0.25">
      <c r="B27" s="65"/>
      <c r="C27" s="65"/>
      <c r="D27" s="49"/>
      <c r="E27" s="66"/>
      <c r="F27" s="57"/>
      <c r="G27" s="18">
        <f>IF(ISBLANK(DurableSupplyTable[Nbr of Batches]),0,DurableSupplyTable[Original Cost]/DurableSupplyTable[Nbr of Batches])</f>
        <v>0</v>
      </c>
      <c r="I27" s="81"/>
      <c r="J27" s="81"/>
      <c r="K27" s="81"/>
      <c r="L27" s="81"/>
      <c r="M27" s="81"/>
      <c r="N27" s="81"/>
      <c r="O27" s="81"/>
      <c r="P27" s="81"/>
      <c r="Q27" s="81"/>
      <c r="R27" s="81"/>
    </row>
    <row r="28" spans="2:18" x14ac:dyDescent="0.25">
      <c r="B28" s="53"/>
      <c r="C28" s="53"/>
      <c r="D28" s="54"/>
      <c r="E28" s="66"/>
      <c r="F28" s="57"/>
      <c r="G28" s="18">
        <f>IF(ISBLANK(DurableSupplyTable[Nbr of Batches]),0,DurableSupplyTable[Original Cost]/DurableSupplyTable[Nbr of Batches])</f>
        <v>0</v>
      </c>
      <c r="I28" s="81"/>
      <c r="J28" s="81"/>
      <c r="K28" s="81"/>
      <c r="L28" s="81"/>
      <c r="M28" s="81"/>
      <c r="N28" s="81"/>
      <c r="O28" s="81"/>
      <c r="P28" s="81"/>
      <c r="Q28" s="81"/>
      <c r="R28" s="81"/>
    </row>
    <row r="29" spans="2:18" x14ac:dyDescent="0.25">
      <c r="B29" s="53"/>
      <c r="C29" s="53"/>
      <c r="D29" s="54"/>
      <c r="E29" s="66"/>
      <c r="F29" s="57"/>
      <c r="G29" s="18">
        <f>IF(ISBLANK(DurableSupplyTable[Nbr of Batches]),0,DurableSupplyTable[Original Cost]/DurableSupplyTable[Nbr of Batches])</f>
        <v>0</v>
      </c>
      <c r="I29" s="81"/>
      <c r="J29" s="81"/>
      <c r="K29" s="81"/>
      <c r="L29" s="81"/>
      <c r="M29" s="81"/>
      <c r="N29" s="81"/>
      <c r="O29" s="81"/>
      <c r="P29" s="81"/>
      <c r="Q29" s="81"/>
      <c r="R29" s="81"/>
    </row>
    <row r="30" spans="2:18" x14ac:dyDescent="0.25">
      <c r="B30" s="53"/>
      <c r="C30" s="53"/>
      <c r="D30" s="54"/>
      <c r="E30" s="66"/>
      <c r="F30" s="57"/>
      <c r="G30" s="18">
        <f>IF(ISBLANK(DurableSupplyTable[Nbr of Batches]),0,DurableSupplyTable[Original Cost]/DurableSupplyTable[Nbr of Batches])</f>
        <v>0</v>
      </c>
      <c r="I30" s="81"/>
      <c r="J30" s="81"/>
      <c r="K30" s="81"/>
      <c r="L30" s="81"/>
      <c r="M30" s="81"/>
      <c r="N30" s="81"/>
      <c r="O30" s="81"/>
      <c r="P30" s="81"/>
      <c r="Q30" s="81"/>
      <c r="R30" s="81"/>
    </row>
    <row r="31" spans="2:18" x14ac:dyDescent="0.25">
      <c r="B31" s="53"/>
      <c r="C31" s="53"/>
      <c r="D31" s="54"/>
      <c r="E31" s="66"/>
      <c r="F31" s="57"/>
      <c r="G31" s="18">
        <f>IF(ISBLANK(DurableSupplyTable[Nbr of Batches]),0,DurableSupplyTable[Original Cost]/DurableSupplyTable[Nbr of Batches])</f>
        <v>0</v>
      </c>
      <c r="I31" s="81"/>
      <c r="J31" s="81"/>
      <c r="K31" s="81"/>
      <c r="L31" s="81"/>
      <c r="M31" s="81"/>
      <c r="N31" s="81"/>
      <c r="O31" s="81"/>
      <c r="P31" s="81"/>
      <c r="Q31" s="81"/>
      <c r="R31" s="81"/>
    </row>
    <row r="32" spans="2:18" x14ac:dyDescent="0.25">
      <c r="B32" s="53"/>
      <c r="C32" s="53"/>
      <c r="D32" s="54"/>
      <c r="E32" s="66"/>
      <c r="F32" s="57"/>
      <c r="G32" s="18">
        <f>IF(ISBLANK(DurableSupplyTable[Nbr of Batches]),0,DurableSupplyTable[Original Cost]/DurableSupplyTable[Nbr of Batches])</f>
        <v>0</v>
      </c>
      <c r="I32" s="81"/>
      <c r="J32" s="81"/>
      <c r="K32" s="81"/>
      <c r="L32" s="81"/>
      <c r="M32" s="81"/>
      <c r="N32" s="81"/>
      <c r="O32" s="81"/>
      <c r="P32" s="81"/>
      <c r="Q32" s="81"/>
      <c r="R32" s="81"/>
    </row>
    <row r="33" spans="2:18" x14ac:dyDescent="0.25">
      <c r="B33" s="53"/>
      <c r="C33" s="53"/>
      <c r="D33" s="54"/>
      <c r="E33" s="66"/>
      <c r="F33" s="57"/>
      <c r="G33" s="18">
        <f>IF(ISBLANK(DurableSupplyTable[Nbr of Batches]),0,DurableSupplyTable[Original Cost]/DurableSupplyTable[Nbr of Batches])</f>
        <v>0</v>
      </c>
      <c r="I33" s="81"/>
      <c r="J33" s="81"/>
      <c r="K33" s="81"/>
      <c r="L33" s="81"/>
      <c r="M33" s="81"/>
      <c r="N33" s="81"/>
      <c r="O33" s="81"/>
      <c r="P33" s="81"/>
      <c r="Q33" s="81"/>
      <c r="R33" s="81"/>
    </row>
    <row r="34" spans="2:18" x14ac:dyDescent="0.25">
      <c r="B34" s="53"/>
      <c r="C34" s="53"/>
      <c r="D34" s="54"/>
      <c r="E34" s="66"/>
      <c r="F34" s="57"/>
      <c r="G34" s="18">
        <f>IF(ISBLANK(DurableSupplyTable[Nbr of Batches]),0,DurableSupplyTable[Original Cost]/DurableSupplyTable[Nbr of Batches])</f>
        <v>0</v>
      </c>
      <c r="I34" s="81"/>
      <c r="J34" s="81"/>
      <c r="K34" s="81"/>
      <c r="L34" s="81"/>
      <c r="M34" s="81"/>
      <c r="N34" s="81"/>
      <c r="O34" s="81"/>
      <c r="P34" s="81"/>
      <c r="Q34" s="81"/>
      <c r="R34" s="81"/>
    </row>
    <row r="35" spans="2:18" x14ac:dyDescent="0.25">
      <c r="B35" s="53"/>
      <c r="C35" s="53"/>
      <c r="D35" s="54"/>
      <c r="E35" s="66"/>
      <c r="F35" s="57"/>
      <c r="G35" s="18">
        <f>IF(ISBLANK(DurableSupplyTable[Nbr of Batches]),0,DurableSupplyTable[Original Cost]/DurableSupplyTable[Nbr of Batches])</f>
        <v>0</v>
      </c>
      <c r="I35" s="81"/>
      <c r="J35" s="81"/>
      <c r="K35" s="81"/>
      <c r="L35" s="81"/>
      <c r="M35" s="81"/>
      <c r="N35" s="81"/>
      <c r="O35" s="81"/>
      <c r="P35" s="81"/>
      <c r="Q35" s="81"/>
      <c r="R35" s="81"/>
    </row>
    <row r="36" spans="2:18" x14ac:dyDescent="0.25">
      <c r="B36" s="53"/>
      <c r="C36" s="53"/>
      <c r="D36" s="54"/>
      <c r="E36" s="66"/>
      <c r="F36" s="57"/>
      <c r="G36" s="18">
        <f>IF(ISBLANK(DurableSupplyTable[Nbr of Batches]),0,DurableSupplyTable[Original Cost]/DurableSupplyTable[Nbr of Batches])</f>
        <v>0</v>
      </c>
      <c r="I36" s="81"/>
      <c r="J36" s="81"/>
      <c r="K36" s="81"/>
      <c r="L36" s="81"/>
      <c r="M36" s="81"/>
      <c r="N36" s="81"/>
      <c r="O36" s="81"/>
      <c r="P36" s="81"/>
      <c r="Q36" s="81"/>
      <c r="R36" s="81"/>
    </row>
    <row r="37" spans="2:18" ht="15.75" thickBot="1" x14ac:dyDescent="0.3">
      <c r="B37" s="58"/>
      <c r="C37" s="58"/>
      <c r="D37" s="59"/>
      <c r="E37" s="61"/>
      <c r="F37" s="62"/>
      <c r="G37" s="19">
        <f>IF(ISBLANK(DurableSupplyTable[Nbr of Batches]),0,DurableSupplyTable[Original Cost]/DurableSupplyTable[Nbr of Batches])</f>
        <v>0</v>
      </c>
      <c r="I37" s="81"/>
      <c r="J37" s="81"/>
      <c r="K37" s="81"/>
      <c r="L37" s="81"/>
      <c r="M37" s="81"/>
      <c r="N37" s="81"/>
      <c r="O37" s="81"/>
      <c r="P37" s="81"/>
      <c r="Q37" s="81"/>
      <c r="R37" s="81"/>
    </row>
    <row r="38" spans="2:18" x14ac:dyDescent="0.25">
      <c r="B38" s="20" t="s">
        <v>6</v>
      </c>
      <c r="C38" s="20"/>
      <c r="D38" s="20"/>
      <c r="E38" s="32">
        <f>SUBTOTAL(109,DurableSupplyTable[Original Cost])</f>
        <v>0</v>
      </c>
      <c r="F38" s="22"/>
      <c r="G38" s="24">
        <f>SUBTOTAL(109,DurableSupplyTable[Cost per Batch])</f>
        <v>0</v>
      </c>
      <c r="I38" s="81"/>
      <c r="J38" s="81"/>
      <c r="K38" s="81"/>
      <c r="L38" s="81"/>
      <c r="M38" s="81"/>
      <c r="N38" s="81"/>
      <c r="O38" s="81"/>
      <c r="P38" s="81"/>
      <c r="Q38" s="81"/>
      <c r="R38" s="81"/>
    </row>
    <row r="39" spans="2:18" ht="15.75" thickBot="1" x14ac:dyDescent="0.3">
      <c r="B39" s="82"/>
      <c r="C39" s="82"/>
      <c r="D39" s="82"/>
      <c r="E39" s="82"/>
      <c r="F39" s="82"/>
      <c r="G39" s="82"/>
      <c r="I39" s="82"/>
      <c r="J39" s="82"/>
      <c r="K39" s="82"/>
      <c r="L39" s="82"/>
      <c r="M39" s="82"/>
      <c r="N39" s="82"/>
      <c r="O39" s="82"/>
      <c r="P39" s="82"/>
      <c r="Q39" s="82"/>
      <c r="R39" s="82"/>
    </row>
    <row r="40" spans="2:18" x14ac:dyDescent="0.25">
      <c r="B40" s="88" t="s">
        <v>10</v>
      </c>
      <c r="C40" s="88"/>
      <c r="D40" s="86"/>
      <c r="E40" s="86"/>
      <c r="F40" s="86"/>
      <c r="G40" s="86"/>
      <c r="I40" s="81" t="s">
        <v>49</v>
      </c>
      <c r="J40" s="81"/>
      <c r="K40" s="81"/>
      <c r="L40" s="81"/>
      <c r="M40" s="81"/>
      <c r="N40" s="81"/>
      <c r="O40" s="81"/>
      <c r="P40" s="81"/>
      <c r="Q40" s="81"/>
      <c r="R40" s="81"/>
    </row>
    <row r="41" spans="2:18" ht="15.75" thickBot="1" x14ac:dyDescent="0.3">
      <c r="B41" s="27" t="s">
        <v>2</v>
      </c>
      <c r="C41" s="28" t="s">
        <v>46</v>
      </c>
      <c r="D41" s="69" t="s">
        <v>11</v>
      </c>
      <c r="E41" s="13" t="s">
        <v>3</v>
      </c>
      <c r="F41" s="13" t="s">
        <v>4</v>
      </c>
      <c r="G41" s="14" t="s">
        <v>5</v>
      </c>
      <c r="I41" s="81"/>
      <c r="J41" s="81"/>
      <c r="K41" s="81"/>
      <c r="L41" s="81"/>
      <c r="M41" s="81"/>
      <c r="N41" s="81"/>
      <c r="O41" s="81"/>
      <c r="P41" s="81"/>
      <c r="Q41" s="81"/>
      <c r="R41" s="81"/>
    </row>
    <row r="42" spans="2:18" x14ac:dyDescent="0.25">
      <c r="B42" s="65"/>
      <c r="C42" s="65"/>
      <c r="D42" s="67"/>
      <c r="E42" s="56"/>
      <c r="F42" s="57"/>
      <c r="G42" s="18">
        <f>EquipmentOperatingTable[Cost per Unit]*EquipmentOperatingTable[Units per Batch]</f>
        <v>0</v>
      </c>
      <c r="I42" s="81"/>
      <c r="J42" s="81"/>
      <c r="K42" s="81"/>
      <c r="L42" s="81"/>
      <c r="M42" s="81"/>
      <c r="N42" s="81"/>
      <c r="O42" s="81"/>
      <c r="P42" s="81"/>
      <c r="Q42" s="81"/>
      <c r="R42" s="81"/>
    </row>
    <row r="43" spans="2:18" ht="15.75" thickBot="1" x14ac:dyDescent="0.3">
      <c r="B43" s="58"/>
      <c r="C43" s="58"/>
      <c r="D43" s="68"/>
      <c r="E43" s="61"/>
      <c r="F43" s="62"/>
      <c r="G43" s="19">
        <f>EquipmentOperatingTable[Cost per Unit]*EquipmentOperatingTable[Units per Batch]</f>
        <v>0</v>
      </c>
      <c r="I43" s="81"/>
      <c r="J43" s="81"/>
      <c r="K43" s="81"/>
      <c r="L43" s="81"/>
      <c r="M43" s="81"/>
      <c r="N43" s="81"/>
      <c r="O43" s="81"/>
      <c r="P43" s="81"/>
      <c r="Q43" s="81"/>
      <c r="R43" s="81"/>
    </row>
    <row r="44" spans="2:18" x14ac:dyDescent="0.25">
      <c r="B44" s="20" t="s">
        <v>6</v>
      </c>
      <c r="C44" s="20"/>
      <c r="D44" s="22"/>
      <c r="E44" s="22"/>
      <c r="F44" s="22"/>
      <c r="G44" s="24">
        <f>SUBTOTAL(109,EquipmentOperatingTable[Cost per Batch])</f>
        <v>0</v>
      </c>
      <c r="I44" s="81"/>
      <c r="J44" s="81"/>
      <c r="K44" s="81"/>
      <c r="L44" s="81"/>
      <c r="M44" s="81"/>
      <c r="N44" s="81"/>
      <c r="O44" s="81"/>
      <c r="P44" s="81"/>
      <c r="Q44" s="81"/>
      <c r="R44" s="81"/>
    </row>
    <row r="45" spans="2:18" ht="15.75" thickBot="1" x14ac:dyDescent="0.3">
      <c r="B45" s="87"/>
      <c r="C45" s="87"/>
      <c r="D45" s="87"/>
      <c r="E45" s="87"/>
      <c r="F45" s="87"/>
      <c r="G45" s="87"/>
      <c r="I45" s="82"/>
      <c r="J45" s="82"/>
      <c r="K45" s="82"/>
      <c r="L45" s="82"/>
      <c r="M45" s="82"/>
      <c r="N45" s="82"/>
      <c r="O45" s="82"/>
      <c r="P45" s="82"/>
      <c r="Q45" s="82"/>
      <c r="R45" s="82"/>
    </row>
    <row r="46" spans="2:18" x14ac:dyDescent="0.25">
      <c r="B46" s="86" t="s">
        <v>14</v>
      </c>
      <c r="C46" s="86"/>
      <c r="D46" s="86"/>
      <c r="E46" s="86"/>
      <c r="F46" s="86"/>
      <c r="G46" s="86"/>
      <c r="I46" s="81" t="s">
        <v>62</v>
      </c>
      <c r="J46" s="81"/>
      <c r="K46" s="81"/>
      <c r="L46" s="81"/>
      <c r="M46" s="81"/>
      <c r="N46" s="81"/>
      <c r="O46" s="81"/>
      <c r="P46" s="81"/>
      <c r="Q46" s="81"/>
      <c r="R46" s="81"/>
    </row>
    <row r="47" spans="2:18" ht="15.75" thickBot="1" x14ac:dyDescent="0.3">
      <c r="B47" s="27" t="s">
        <v>15</v>
      </c>
      <c r="C47" s="29" t="s">
        <v>46</v>
      </c>
      <c r="D47" s="29" t="s">
        <v>47</v>
      </c>
      <c r="E47" s="15" t="s">
        <v>48</v>
      </c>
      <c r="F47" s="13" t="s">
        <v>16</v>
      </c>
      <c r="G47" s="14" t="s">
        <v>5</v>
      </c>
      <c r="I47" s="81"/>
      <c r="J47" s="81"/>
      <c r="K47" s="81"/>
      <c r="L47" s="81"/>
      <c r="M47" s="81"/>
      <c r="N47" s="81"/>
      <c r="O47" s="81"/>
      <c r="P47" s="81"/>
      <c r="Q47" s="81"/>
      <c r="R47" s="81"/>
    </row>
    <row r="48" spans="2:18" x14ac:dyDescent="0.25">
      <c r="B48" s="48"/>
      <c r="C48" s="48"/>
      <c r="D48" s="48"/>
      <c r="E48" s="70"/>
      <c r="F48" s="52"/>
      <c r="G48" s="71"/>
      <c r="I48" s="81"/>
      <c r="J48" s="81"/>
      <c r="K48" s="81"/>
      <c r="L48" s="81"/>
      <c r="M48" s="81"/>
      <c r="N48" s="81"/>
      <c r="O48" s="81"/>
      <c r="P48" s="81"/>
      <c r="Q48" s="81"/>
      <c r="R48" s="81"/>
    </row>
    <row r="49" spans="2:18" x14ac:dyDescent="0.25">
      <c r="B49" s="53"/>
      <c r="C49" s="53"/>
      <c r="D49" s="53"/>
      <c r="E49" s="54"/>
      <c r="F49" s="57"/>
      <c r="G49" s="72"/>
      <c r="I49" s="81"/>
      <c r="J49" s="81"/>
      <c r="K49" s="81"/>
      <c r="L49" s="81"/>
      <c r="M49" s="81"/>
      <c r="N49" s="81"/>
      <c r="O49" s="81"/>
      <c r="P49" s="81"/>
      <c r="Q49" s="81"/>
      <c r="R49" s="81"/>
    </row>
    <row r="50" spans="2:18" ht="15.75" thickBot="1" x14ac:dyDescent="0.3">
      <c r="B50" s="58"/>
      <c r="C50" s="58"/>
      <c r="D50" s="58"/>
      <c r="E50" s="59"/>
      <c r="F50" s="62"/>
      <c r="G50" s="73"/>
      <c r="I50" s="81"/>
      <c r="J50" s="81"/>
      <c r="K50" s="81"/>
      <c r="L50" s="81"/>
      <c r="M50" s="81"/>
      <c r="N50" s="81"/>
      <c r="O50" s="81"/>
      <c r="P50" s="81"/>
      <c r="Q50" s="81"/>
      <c r="R50" s="81"/>
    </row>
    <row r="51" spans="2:18" x14ac:dyDescent="0.25">
      <c r="B51" s="30" t="s">
        <v>6</v>
      </c>
      <c r="C51" s="30"/>
      <c r="D51" s="30"/>
      <c r="E51" s="30"/>
      <c r="F51" s="31">
        <f>SUBTOTAL(109,LaborHourTable[Hours per Batch])</f>
        <v>0</v>
      </c>
      <c r="G51" s="24">
        <f>SUBTOTAL(109,LaborHourTable[Cost per Batch])</f>
        <v>0</v>
      </c>
      <c r="I51" s="81"/>
      <c r="J51" s="81"/>
      <c r="K51" s="81"/>
      <c r="L51" s="81"/>
      <c r="M51" s="81"/>
      <c r="N51" s="81"/>
      <c r="O51" s="81"/>
      <c r="P51" s="81"/>
      <c r="Q51" s="81"/>
      <c r="R51" s="81"/>
    </row>
    <row r="52" spans="2:18" ht="15.75" thickBot="1" x14ac:dyDescent="0.3">
      <c r="B52" s="85"/>
      <c r="C52" s="85"/>
      <c r="D52" s="85"/>
      <c r="E52" s="85"/>
      <c r="F52" s="85"/>
      <c r="G52" s="85"/>
      <c r="I52" s="82"/>
      <c r="J52" s="82"/>
      <c r="K52" s="82"/>
      <c r="L52" s="82"/>
      <c r="M52" s="82"/>
      <c r="N52" s="82"/>
      <c r="O52" s="82"/>
      <c r="P52" s="82"/>
      <c r="Q52" s="82"/>
      <c r="R52" s="82"/>
    </row>
    <row r="53" spans="2:18" x14ac:dyDescent="0.25">
      <c r="B53" s="86" t="s">
        <v>13</v>
      </c>
      <c r="C53" s="86"/>
      <c r="D53" s="86"/>
      <c r="E53" s="86"/>
      <c r="F53" s="86"/>
      <c r="G53" s="86"/>
      <c r="I53" s="81" t="s">
        <v>50</v>
      </c>
      <c r="J53" s="81"/>
      <c r="K53" s="81"/>
      <c r="L53" s="81"/>
      <c r="M53" s="81"/>
      <c r="N53" s="81"/>
      <c r="O53" s="81"/>
      <c r="P53" s="81"/>
      <c r="Q53" s="81"/>
      <c r="R53" s="81"/>
    </row>
    <row r="54" spans="2:18" ht="15.75" thickBot="1" x14ac:dyDescent="0.3">
      <c r="B54" s="103" t="s">
        <v>2</v>
      </c>
      <c r="C54" s="103"/>
      <c r="D54" s="103"/>
      <c r="E54" s="103"/>
      <c r="F54" s="103"/>
      <c r="G54" s="6" t="s">
        <v>22</v>
      </c>
      <c r="I54" s="81"/>
      <c r="J54" s="81"/>
      <c r="K54" s="81"/>
      <c r="L54" s="81"/>
      <c r="M54" s="81"/>
      <c r="N54" s="81"/>
      <c r="O54" s="81"/>
      <c r="P54" s="81"/>
      <c r="Q54" s="81"/>
      <c r="R54" s="81"/>
    </row>
    <row r="55" spans="2:18" x14ac:dyDescent="0.25">
      <c r="B55" s="104" t="s">
        <v>18</v>
      </c>
      <c r="C55" s="104"/>
      <c r="D55" s="104"/>
      <c r="E55" s="104"/>
      <c r="F55" s="104"/>
      <c r="G55" s="33">
        <f>TotalIngredientCostPerBatch</f>
        <v>0</v>
      </c>
      <c r="I55" s="81"/>
      <c r="J55" s="81"/>
      <c r="K55" s="81"/>
      <c r="L55" s="81"/>
      <c r="M55" s="81"/>
      <c r="N55" s="81"/>
      <c r="O55" s="81"/>
      <c r="P55" s="81"/>
      <c r="Q55" s="81"/>
      <c r="R55" s="81"/>
    </row>
    <row r="56" spans="2:18" x14ac:dyDescent="0.25">
      <c r="B56" s="105" t="s">
        <v>19</v>
      </c>
      <c r="C56" s="105"/>
      <c r="D56" s="105"/>
      <c r="E56" s="105"/>
      <c r="F56" s="105"/>
      <c r="G56" s="34">
        <f>TotalJarCostPerBatch</f>
        <v>0</v>
      </c>
      <c r="I56" s="81"/>
      <c r="J56" s="81"/>
      <c r="K56" s="81"/>
      <c r="L56" s="81"/>
      <c r="M56" s="81"/>
      <c r="N56" s="81"/>
      <c r="O56" s="81"/>
      <c r="P56" s="81"/>
      <c r="Q56" s="81"/>
      <c r="R56" s="81"/>
    </row>
    <row r="57" spans="2:18" x14ac:dyDescent="0.25">
      <c r="B57" s="102" t="s">
        <v>20</v>
      </c>
      <c r="C57" s="102"/>
      <c r="D57" s="102"/>
      <c r="E57" s="102"/>
      <c r="F57" s="102"/>
      <c r="G57" s="34">
        <f>TotalEquipOpCostPerBatch</f>
        <v>0</v>
      </c>
      <c r="I57" s="81"/>
      <c r="J57" s="81"/>
      <c r="K57" s="81"/>
      <c r="L57" s="81"/>
      <c r="M57" s="81"/>
      <c r="N57" s="81"/>
      <c r="O57" s="81"/>
      <c r="P57" s="81"/>
      <c r="Q57" s="81"/>
      <c r="R57" s="81"/>
    </row>
    <row r="58" spans="2:18" x14ac:dyDescent="0.25">
      <c r="B58" s="102" t="s">
        <v>42</v>
      </c>
      <c r="C58" s="102"/>
      <c r="D58" s="102"/>
      <c r="E58" s="102"/>
      <c r="F58" s="102"/>
      <c r="G58" s="34">
        <f>TotalLaborCostPerBatch</f>
        <v>0</v>
      </c>
      <c r="I58" s="81"/>
      <c r="J58" s="81"/>
      <c r="K58" s="81"/>
      <c r="L58" s="81"/>
      <c r="M58" s="81"/>
      <c r="N58" s="81"/>
      <c r="O58" s="81"/>
      <c r="P58" s="81"/>
      <c r="Q58" s="81"/>
      <c r="R58" s="81"/>
    </row>
    <row r="59" spans="2:18" x14ac:dyDescent="0.25">
      <c r="B59" s="106" t="s">
        <v>21</v>
      </c>
      <c r="C59" s="107"/>
      <c r="D59" s="107"/>
      <c r="E59" s="108"/>
      <c r="F59" s="34">
        <f>SUM(G55:G58)</f>
        <v>0</v>
      </c>
      <c r="G59" s="7"/>
      <c r="I59" s="81"/>
      <c r="J59" s="81"/>
      <c r="K59" s="81"/>
      <c r="L59" s="81"/>
      <c r="M59" s="81"/>
      <c r="N59" s="81"/>
      <c r="O59" s="81"/>
      <c r="P59" s="81"/>
      <c r="Q59" s="81"/>
      <c r="R59" s="81"/>
    </row>
    <row r="60" spans="2:18" ht="15.75" thickBot="1" x14ac:dyDescent="0.3">
      <c r="B60" s="93" t="s">
        <v>43</v>
      </c>
      <c r="C60" s="93"/>
      <c r="D60" s="93"/>
      <c r="E60" s="93"/>
      <c r="F60" s="93"/>
      <c r="G60" s="35">
        <f>TotalDurableCostPerBatch</f>
        <v>0</v>
      </c>
      <c r="I60" s="81"/>
      <c r="J60" s="81"/>
      <c r="K60" s="81"/>
      <c r="L60" s="81"/>
      <c r="M60" s="81"/>
      <c r="N60" s="81"/>
      <c r="O60" s="81"/>
      <c r="P60" s="81"/>
      <c r="Q60" s="81"/>
      <c r="R60" s="81"/>
    </row>
    <row r="61" spans="2:18" ht="15.75" thickBot="1" x14ac:dyDescent="0.3">
      <c r="B61" s="83" t="s">
        <v>23</v>
      </c>
      <c r="C61" s="83"/>
      <c r="D61" s="83"/>
      <c r="E61" s="83"/>
      <c r="F61" s="83"/>
      <c r="G61" s="36">
        <f>F59+G60</f>
        <v>0</v>
      </c>
      <c r="I61" s="81"/>
      <c r="J61" s="81"/>
      <c r="K61" s="81"/>
      <c r="L61" s="81"/>
      <c r="M61" s="81"/>
      <c r="N61" s="81"/>
      <c r="O61" s="81"/>
      <c r="P61" s="81"/>
      <c r="Q61" s="81"/>
      <c r="R61" s="81"/>
    </row>
    <row r="62" spans="2:18" s="78" customFormat="1" x14ac:dyDescent="0.25">
      <c r="B62" s="109" t="s">
        <v>54</v>
      </c>
      <c r="C62" s="110"/>
      <c r="D62" s="110"/>
      <c r="E62" s="110"/>
      <c r="F62" s="111"/>
      <c r="G62" s="79">
        <f>IF(ISBLANK(JarsPerBatch),0,VariableCostsPerBatch/JarsPerBatch)</f>
        <v>0</v>
      </c>
      <c r="I62" s="81"/>
      <c r="J62" s="81"/>
      <c r="K62" s="81"/>
      <c r="L62" s="81"/>
      <c r="M62" s="81"/>
      <c r="N62" s="81"/>
      <c r="O62" s="81"/>
      <c r="P62" s="81"/>
      <c r="Q62" s="81"/>
      <c r="R62" s="81"/>
    </row>
    <row r="63" spans="2:18" x14ac:dyDescent="0.25">
      <c r="B63" s="90" t="s">
        <v>25</v>
      </c>
      <c r="C63" s="91"/>
      <c r="D63" s="91"/>
      <c r="E63" s="91"/>
      <c r="F63" s="92"/>
      <c r="G63" s="33">
        <f>IF(ISBLANK(JarsPerBatch),0,TotalCostsPerBatch/JarsPerBatch)</f>
        <v>0</v>
      </c>
      <c r="I63" s="81"/>
      <c r="J63" s="81"/>
      <c r="K63" s="81"/>
      <c r="L63" s="81"/>
      <c r="M63" s="81"/>
      <c r="N63" s="81"/>
      <c r="O63" s="81"/>
      <c r="P63" s="81"/>
      <c r="Q63" s="81"/>
      <c r="R63" s="81"/>
    </row>
    <row r="64" spans="2:18" ht="15.75" thickBot="1" x14ac:dyDescent="0.3">
      <c r="B64" s="84"/>
      <c r="C64" s="84"/>
      <c r="D64" s="84"/>
      <c r="E64" s="84"/>
      <c r="F64" s="84"/>
      <c r="G64" s="84"/>
      <c r="I64" s="82"/>
      <c r="J64" s="82"/>
      <c r="K64" s="82"/>
      <c r="L64" s="82"/>
      <c r="M64" s="82"/>
      <c r="N64" s="82"/>
      <c r="O64" s="82"/>
      <c r="P64" s="82"/>
      <c r="Q64" s="82"/>
      <c r="R64" s="82"/>
    </row>
    <row r="65" spans="2:18" x14ac:dyDescent="0.25">
      <c r="B65" s="88" t="s">
        <v>26</v>
      </c>
      <c r="C65" s="88"/>
      <c r="D65" s="88"/>
      <c r="E65" s="86"/>
      <c r="F65" s="86"/>
      <c r="G65" s="86"/>
      <c r="I65" s="81" t="s">
        <v>63</v>
      </c>
      <c r="J65" s="81"/>
      <c r="K65" s="81"/>
      <c r="L65" s="81"/>
      <c r="M65" s="81"/>
      <c r="N65" s="81"/>
      <c r="O65" s="81"/>
      <c r="P65" s="81"/>
      <c r="Q65" s="81"/>
      <c r="R65" s="81"/>
    </row>
    <row r="66" spans="2:18" ht="15.75" thickBot="1" x14ac:dyDescent="0.3">
      <c r="B66" s="16" t="s">
        <v>34</v>
      </c>
      <c r="C66" s="28" t="s">
        <v>46</v>
      </c>
      <c r="D66" s="28" t="s">
        <v>47</v>
      </c>
      <c r="E66" s="40" t="s">
        <v>35</v>
      </c>
      <c r="F66" s="13" t="s">
        <v>36</v>
      </c>
      <c r="G66" s="39" t="s">
        <v>37</v>
      </c>
      <c r="I66" s="81"/>
      <c r="J66" s="81"/>
      <c r="K66" s="81"/>
      <c r="L66" s="81"/>
      <c r="M66" s="81"/>
      <c r="N66" s="81"/>
      <c r="O66" s="81"/>
      <c r="P66" s="81"/>
      <c r="Q66" s="81"/>
      <c r="R66" s="81"/>
    </row>
    <row r="67" spans="2:18" x14ac:dyDescent="0.25">
      <c r="B67" s="63"/>
      <c r="C67" s="65"/>
      <c r="D67" s="49"/>
      <c r="E67" s="74"/>
      <c r="F67" s="75"/>
      <c r="G67" s="38">
        <f>SalesRevenueTable[Price per Jar]*SalesRevenueTable[Jars Sold]</f>
        <v>0</v>
      </c>
      <c r="I67" s="81"/>
      <c r="J67" s="81"/>
      <c r="K67" s="81"/>
      <c r="L67" s="81"/>
      <c r="M67" s="81"/>
      <c r="N67" s="81"/>
      <c r="O67" s="81"/>
      <c r="P67" s="81"/>
      <c r="Q67" s="81"/>
      <c r="R67" s="81"/>
    </row>
    <row r="68" spans="2:18" s="4" customFormat="1" ht="15.75" thickBot="1" x14ac:dyDescent="0.3">
      <c r="B68" s="64"/>
      <c r="C68" s="58"/>
      <c r="D68" s="59"/>
      <c r="E68" s="76"/>
      <c r="F68" s="77"/>
      <c r="G68" s="41">
        <f>SalesRevenueTable[Price per Jar]*SalesRevenueTable[Jars Sold]</f>
        <v>0</v>
      </c>
      <c r="I68" s="81"/>
      <c r="J68" s="81"/>
      <c r="K68" s="81"/>
      <c r="L68" s="81"/>
      <c r="M68" s="81"/>
      <c r="N68" s="81"/>
      <c r="O68" s="81"/>
      <c r="P68" s="81"/>
      <c r="Q68" s="81"/>
      <c r="R68" s="81"/>
    </row>
    <row r="69" spans="2:18" x14ac:dyDescent="0.25">
      <c r="B69" s="42" t="s">
        <v>6</v>
      </c>
      <c r="C69" s="43"/>
      <c r="D69" s="43"/>
      <c r="E69" s="43"/>
      <c r="F69" s="43"/>
      <c r="G69" s="44">
        <f>SUBTOTAL(109,SalesRevenueTable[Revenue per Batch])</f>
        <v>0</v>
      </c>
      <c r="I69" s="81"/>
      <c r="J69" s="81"/>
      <c r="K69" s="81"/>
      <c r="L69" s="81"/>
      <c r="M69" s="81"/>
      <c r="N69" s="81"/>
      <c r="O69" s="81"/>
      <c r="P69" s="81"/>
      <c r="Q69" s="81"/>
      <c r="R69" s="81"/>
    </row>
    <row r="70" spans="2:18" ht="15.75" thickBot="1" x14ac:dyDescent="0.3">
      <c r="B70" s="95"/>
      <c r="C70" s="95"/>
      <c r="D70" s="95"/>
      <c r="E70" s="95"/>
      <c r="F70" s="95"/>
      <c r="G70" s="95"/>
      <c r="I70" s="82"/>
      <c r="J70" s="82"/>
      <c r="K70" s="82"/>
      <c r="L70" s="82"/>
      <c r="M70" s="82"/>
      <c r="N70" s="82"/>
      <c r="O70" s="82"/>
      <c r="P70" s="82"/>
      <c r="Q70" s="82"/>
      <c r="R70" s="82"/>
    </row>
    <row r="71" spans="2:18" x14ac:dyDescent="0.25">
      <c r="B71" s="86" t="s">
        <v>24</v>
      </c>
      <c r="C71" s="86"/>
      <c r="D71" s="86"/>
      <c r="E71" s="86"/>
      <c r="F71" s="86"/>
      <c r="G71" s="86"/>
      <c r="I71" s="81" t="s">
        <v>64</v>
      </c>
      <c r="J71" s="81"/>
      <c r="K71" s="81"/>
      <c r="L71" s="81"/>
      <c r="M71" s="81"/>
      <c r="N71" s="81"/>
      <c r="O71" s="81"/>
      <c r="P71" s="81"/>
      <c r="Q71" s="81"/>
      <c r="R71" s="81"/>
    </row>
    <row r="72" spans="2:18" x14ac:dyDescent="0.25">
      <c r="B72" s="96" t="s">
        <v>39</v>
      </c>
      <c r="C72" s="97"/>
      <c r="D72" s="98"/>
      <c r="E72" s="2" t="s">
        <v>28</v>
      </c>
      <c r="F72" s="2" t="s">
        <v>29</v>
      </c>
      <c r="G72" s="2" t="s">
        <v>31</v>
      </c>
      <c r="I72" s="81"/>
      <c r="J72" s="81"/>
      <c r="K72" s="81"/>
      <c r="L72" s="81"/>
      <c r="M72" s="81"/>
      <c r="N72" s="81"/>
      <c r="O72" s="81"/>
      <c r="P72" s="81"/>
      <c r="Q72" s="81"/>
      <c r="R72" s="81"/>
    </row>
    <row r="73" spans="2:18" x14ac:dyDescent="0.25">
      <c r="B73" s="99" t="s">
        <v>27</v>
      </c>
      <c r="C73" s="100"/>
      <c r="D73" s="101"/>
      <c r="E73" s="37">
        <f>TotalRevenuePerBatch-VariableCostsPerBatch</f>
        <v>0</v>
      </c>
      <c r="F73" s="37" t="str">
        <f>IF(ISBLANK(JarsPerBatch)," ",NetReturnOverVC/JarsPerBatch)</f>
        <v xml:space="preserve"> </v>
      </c>
      <c r="G73" s="37" t="str">
        <f>IF(TotalLaborHoursPerBatch=0," ",NetReturnOverVC/TotalLaborHoursPerBatch)</f>
        <v xml:space="preserve"> </v>
      </c>
      <c r="I73" s="81"/>
      <c r="J73" s="81"/>
      <c r="K73" s="81"/>
      <c r="L73" s="81"/>
      <c r="M73" s="81"/>
      <c r="N73" s="81"/>
      <c r="O73" s="81"/>
      <c r="P73" s="81"/>
      <c r="Q73" s="81"/>
      <c r="R73" s="81"/>
    </row>
    <row r="74" spans="2:18" ht="15.75" thickBot="1" x14ac:dyDescent="0.3">
      <c r="B74" s="114" t="s">
        <v>30</v>
      </c>
      <c r="C74" s="115"/>
      <c r="D74" s="116"/>
      <c r="E74" s="41">
        <f>TotalRevenuePerBatch-TotalCostsPerBatch</f>
        <v>0</v>
      </c>
      <c r="F74" s="41" t="str">
        <f>IF(ISBLANK(JarsPerBatch)," ",NetReturnOverTC/JarsPerBatch)</f>
        <v xml:space="preserve"> </v>
      </c>
      <c r="G74" s="41" t="str">
        <f>IF(TotalLaborHoursPerBatch=0," ",NetReturnOverTC/TotalLaborHoursPerBatch)</f>
        <v xml:space="preserve"> </v>
      </c>
      <c r="I74" s="81"/>
      <c r="J74" s="81"/>
      <c r="K74" s="81"/>
      <c r="L74" s="81"/>
      <c r="M74" s="81"/>
      <c r="N74" s="81"/>
      <c r="O74" s="81"/>
      <c r="P74" s="81"/>
      <c r="Q74" s="81"/>
      <c r="R74" s="81"/>
    </row>
    <row r="75" spans="2:18" x14ac:dyDescent="0.25">
      <c r="B75" s="89" t="s">
        <v>40</v>
      </c>
      <c r="C75" s="89"/>
      <c r="D75" s="89"/>
      <c r="E75" s="89"/>
      <c r="F75" s="89"/>
      <c r="G75" s="45" t="str">
        <f>IF(NetReturnOverVC=0," ",ROUNDUP(TotalInitialSupplyCost/NetReturnOverVC,0))</f>
        <v xml:space="preserve"> </v>
      </c>
      <c r="I75" s="81"/>
      <c r="J75" s="81"/>
      <c r="K75" s="81"/>
      <c r="L75" s="81"/>
      <c r="M75" s="81"/>
      <c r="N75" s="81"/>
      <c r="O75" s="81"/>
      <c r="P75" s="81"/>
      <c r="Q75" s="81"/>
      <c r="R75" s="81"/>
    </row>
  </sheetData>
  <sheetProtection algorithmName="SHA-512" hashValue="PEPbdV25X6Jb8zG9zWSS9c1o9WD13ahnYkN+zmP/JzujrvuOewQSnHIaMZf68zj1srzzPIY4zVom9G9SJS01uw==" saltValue="w3t7RzgnQi0KjeHliTQ8MA==" spinCount="100000" sheet="1" objects="1" scenarios="1" insertRows="0"/>
  <mergeCells count="52">
    <mergeCell ref="I8:R16"/>
    <mergeCell ref="I25:R38"/>
    <mergeCell ref="I24:R24"/>
    <mergeCell ref="I18:R23"/>
    <mergeCell ref="B2:G2"/>
    <mergeCell ref="B7:G7"/>
    <mergeCell ref="B3:G3"/>
    <mergeCell ref="C5:D5"/>
    <mergeCell ref="B74:D74"/>
    <mergeCell ref="B75:F75"/>
    <mergeCell ref="B65:G65"/>
    <mergeCell ref="B63:F63"/>
    <mergeCell ref="B60:F60"/>
    <mergeCell ref="C6:D6"/>
    <mergeCell ref="B70:G70"/>
    <mergeCell ref="B71:G71"/>
    <mergeCell ref="B72:D72"/>
    <mergeCell ref="B73:D73"/>
    <mergeCell ref="B57:F57"/>
    <mergeCell ref="B58:F58"/>
    <mergeCell ref="B54:F54"/>
    <mergeCell ref="B55:F55"/>
    <mergeCell ref="B56:F56"/>
    <mergeCell ref="B59:E59"/>
    <mergeCell ref="B62:F62"/>
    <mergeCell ref="I4:R6"/>
    <mergeCell ref="I7:R7"/>
    <mergeCell ref="B61:F61"/>
    <mergeCell ref="B64:G64"/>
    <mergeCell ref="B52:G52"/>
    <mergeCell ref="B53:G53"/>
    <mergeCell ref="B45:G45"/>
    <mergeCell ref="B46:G46"/>
    <mergeCell ref="B39:G39"/>
    <mergeCell ref="B40:G40"/>
    <mergeCell ref="B24:G24"/>
    <mergeCell ref="B25:G25"/>
    <mergeCell ref="B17:G17"/>
    <mergeCell ref="B18:G18"/>
    <mergeCell ref="B4:G4"/>
    <mergeCell ref="B8:G8"/>
    <mergeCell ref="I17:R17"/>
    <mergeCell ref="I40:R44"/>
    <mergeCell ref="I39:R39"/>
    <mergeCell ref="I46:R51"/>
    <mergeCell ref="I53:R63"/>
    <mergeCell ref="I65:R69"/>
    <mergeCell ref="I71:R75"/>
    <mergeCell ref="I70:R70"/>
    <mergeCell ref="I64:R64"/>
    <mergeCell ref="I52:R52"/>
    <mergeCell ref="I45:R45"/>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TitleSheet</vt:lpstr>
      <vt:lpstr>InteractiveVersion</vt:lpstr>
      <vt:lpstr>JarsPerBatch</vt:lpstr>
      <vt:lpstr>NetReturnOverTC</vt:lpstr>
      <vt:lpstr>NetReturnOverVC</vt:lpstr>
      <vt:lpstr>TotalCostsPerBatch</vt:lpstr>
      <vt:lpstr>TotalDurableCostPerBatch</vt:lpstr>
      <vt:lpstr>TotalEquipOpCostPerBatch</vt:lpstr>
      <vt:lpstr>TotalIngredientCostPerBatch</vt:lpstr>
      <vt:lpstr>TotalInitialSupplyCost</vt:lpstr>
      <vt:lpstr>TotalJarCostPerBatch</vt:lpstr>
      <vt:lpstr>TotalLaborCostPerBatch</vt:lpstr>
      <vt:lpstr>TotalLaborHoursPerBatch</vt:lpstr>
      <vt:lpstr>TotalRevenuePerBatch</vt:lpstr>
      <vt:lpstr>VariableCostsPerBatch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Athearn,Kevin R</dc:creator>
  <cp:lastModifiedBy>Athearn,Kevin R</cp:lastModifiedBy>
  <dcterms:created xsi:type="dcterms:W3CDTF">2016-11-11T13:42:03Z</dcterms:created>
  <dcterms:modified xsi:type="dcterms:W3CDTF">2017-09-01T22:11:15Z</dcterms:modified>
</cp:coreProperties>
</file>